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00" yWindow="-120" windowWidth="11835" windowHeight="9195"/>
  </bookViews>
  <sheets>
    <sheet name="Rekapitulace stavby" sheetId="1" r:id="rId1"/>
    <sheet name="1 - St. úpravy hygienické..." sheetId="2" r:id="rId2"/>
  </sheets>
  <definedNames>
    <definedName name="_xlnm._FilterDatabase" localSheetId="1" hidden="1">'1 - St. úpravy hygienické...'!$C$144:$K$507</definedName>
    <definedName name="_xlnm.Print_Titles" localSheetId="1">'1 - St. úpravy hygienické...'!$144:$144</definedName>
    <definedName name="_xlnm.Print_Titles" localSheetId="0">'Rekapitulace stavby'!$92:$92</definedName>
    <definedName name="_xlnm.Print_Area" localSheetId="1">'1 - St. úpravy hygienické...'!$C$4:$J$76,'1 - St. úpravy hygienické...'!$C$82:$J$126,'1 - St. úpravy hygienické...'!$C$132:$J$507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2"/>
  <c r="J36"/>
  <c r="AY95" i="1" s="1"/>
  <c r="J35" i="2"/>
  <c r="AX95" i="1" s="1"/>
  <c r="BI507" i="2"/>
  <c r="BH507"/>
  <c r="BG507"/>
  <c r="BF507"/>
  <c r="T507"/>
  <c r="T506" s="1"/>
  <c r="R507"/>
  <c r="R506" s="1"/>
  <c r="P507"/>
  <c r="P506" s="1"/>
  <c r="BI505"/>
  <c r="BH505"/>
  <c r="BG505"/>
  <c r="BF505"/>
  <c r="T505"/>
  <c r="T504" s="1"/>
  <c r="R505"/>
  <c r="R504" s="1"/>
  <c r="P505"/>
  <c r="P504" s="1"/>
  <c r="BI503"/>
  <c r="BH503"/>
  <c r="BG503"/>
  <c r="BF503"/>
  <c r="T503"/>
  <c r="R503"/>
  <c r="P503"/>
  <c r="BI502"/>
  <c r="BH502"/>
  <c r="BG502"/>
  <c r="BF502"/>
  <c r="T502"/>
  <c r="R502"/>
  <c r="P502"/>
  <c r="BI500"/>
  <c r="BH500"/>
  <c r="BG500"/>
  <c r="BF500"/>
  <c r="T500"/>
  <c r="T499" s="1"/>
  <c r="R500"/>
  <c r="R499" s="1"/>
  <c r="P500"/>
  <c r="P499" s="1"/>
  <c r="BI497"/>
  <c r="BH497"/>
  <c r="BG497"/>
  <c r="BF497"/>
  <c r="T497"/>
  <c r="R497"/>
  <c r="P497"/>
  <c r="BI491"/>
  <c r="BH491"/>
  <c r="BG491"/>
  <c r="BF491"/>
  <c r="T491"/>
  <c r="R491"/>
  <c r="P491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7"/>
  <c r="BH467"/>
  <c r="BG467"/>
  <c r="BF467"/>
  <c r="T467"/>
  <c r="R467"/>
  <c r="P467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T422" s="1"/>
  <c r="R423"/>
  <c r="R422" s="1"/>
  <c r="P423"/>
  <c r="P422" s="1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7"/>
  <c r="BH397"/>
  <c r="BG397"/>
  <c r="BF397"/>
  <c r="T397"/>
  <c r="R397"/>
  <c r="P397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T336" s="1"/>
  <c r="R337"/>
  <c r="R336" s="1"/>
  <c r="P337"/>
  <c r="P336" s="1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T255"/>
  <c r="R256"/>
  <c r="R255"/>
  <c r="P256"/>
  <c r="P255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T207" s="1"/>
  <c r="R208"/>
  <c r="R207" s="1"/>
  <c r="P208"/>
  <c r="P207" s="1"/>
  <c r="BI204"/>
  <c r="BH204"/>
  <c r="BG204"/>
  <c r="BF204"/>
  <c r="T204"/>
  <c r="T203" s="1"/>
  <c r="R204"/>
  <c r="R203" s="1"/>
  <c r="P204"/>
  <c r="P203" s="1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F139"/>
  <c r="E137"/>
  <c r="F89"/>
  <c r="E87"/>
  <c r="J24"/>
  <c r="E24"/>
  <c r="J142"/>
  <c r="J23"/>
  <c r="J21"/>
  <c r="E21"/>
  <c r="J141"/>
  <c r="J20"/>
  <c r="J18"/>
  <c r="E18"/>
  <c r="F142"/>
  <c r="J17"/>
  <c r="J15"/>
  <c r="E15"/>
  <c r="F141"/>
  <c r="J14"/>
  <c r="J12"/>
  <c r="J139" s="1"/>
  <c r="E7"/>
  <c r="E135" s="1"/>
  <c r="L90" i="1"/>
  <c r="AM90"/>
  <c r="AM89"/>
  <c r="L89"/>
  <c r="AM87"/>
  <c r="L87"/>
  <c r="L85"/>
  <c r="L84"/>
  <c r="J507" i="2"/>
  <c r="BK503"/>
  <c r="J502"/>
  <c r="J497"/>
  <c r="J487"/>
  <c r="J482"/>
  <c r="J480"/>
  <c r="BK478"/>
  <c r="BK474"/>
  <c r="J468"/>
  <c r="BK453"/>
  <c r="BK451"/>
  <c r="BK447"/>
  <c r="J441"/>
  <c r="BK437"/>
  <c r="J431"/>
  <c r="BK427"/>
  <c r="BK421"/>
  <c r="BK419"/>
  <c r="J417"/>
  <c r="J415"/>
  <c r="J413"/>
  <c r="BK411"/>
  <c r="BK409"/>
  <c r="BK407"/>
  <c r="J403"/>
  <c r="J398"/>
  <c r="BK389"/>
  <c r="BK387"/>
  <c r="BK381"/>
  <c r="J377"/>
  <c r="BK370"/>
  <c r="BK364"/>
  <c r="J359"/>
  <c r="J355"/>
  <c r="BK353"/>
  <c r="J349"/>
  <c r="J344"/>
  <c r="BK337"/>
  <c r="J334"/>
  <c r="BK332"/>
  <c r="J330"/>
  <c r="J328"/>
  <c r="J326"/>
  <c r="BK324"/>
  <c r="J319"/>
  <c r="BK317"/>
  <c r="BK312"/>
  <c r="BK310"/>
  <c r="J308"/>
  <c r="J305"/>
  <c r="BK303"/>
  <c r="J301"/>
  <c r="J299"/>
  <c r="BK297"/>
  <c r="J295"/>
  <c r="J292"/>
  <c r="BK286"/>
  <c r="BK284"/>
  <c r="J280"/>
  <c r="BK275"/>
  <c r="J269"/>
  <c r="J260"/>
  <c r="J256"/>
  <c r="J251"/>
  <c r="BK247"/>
  <c r="BK242"/>
  <c r="J230"/>
  <c r="BK224"/>
  <c r="J216"/>
  <c r="J208"/>
  <c r="BK202"/>
  <c r="J197"/>
  <c r="BK190"/>
  <c r="J176"/>
  <c r="J168"/>
  <c r="J157"/>
  <c r="J152"/>
  <c r="J505"/>
  <c r="BK502"/>
  <c r="BK497"/>
  <c r="BK487"/>
  <c r="BK482"/>
  <c r="BK480"/>
  <c r="J478"/>
  <c r="J474"/>
  <c r="BK468"/>
  <c r="BK455"/>
  <c r="J453"/>
  <c r="J451"/>
  <c r="J447"/>
  <c r="BK441"/>
  <c r="J437"/>
  <c r="BK431"/>
  <c r="J427"/>
  <c r="J421"/>
  <c r="J419"/>
  <c r="BK417"/>
  <c r="BK415"/>
  <c r="J412"/>
  <c r="J410"/>
  <c r="BK408"/>
  <c r="BK406"/>
  <c r="BK401"/>
  <c r="BK397"/>
  <c r="J388"/>
  <c r="BK384"/>
  <c r="J378"/>
  <c r="BK374"/>
  <c r="J367"/>
  <c r="J362"/>
  <c r="BK356"/>
  <c r="J354"/>
  <c r="BK350"/>
  <c r="J347"/>
  <c r="J341"/>
  <c r="J335"/>
  <c r="J333"/>
  <c r="BK330"/>
  <c r="BK328"/>
  <c r="J327"/>
  <c r="J325"/>
  <c r="BK323"/>
  <c r="J318"/>
  <c r="J312"/>
  <c r="J310"/>
  <c r="BK308"/>
  <c r="BK306"/>
  <c r="BK304"/>
  <c r="BK302"/>
  <c r="J300"/>
  <c r="J298"/>
  <c r="J296"/>
  <c r="J294"/>
  <c r="BK289"/>
  <c r="J285"/>
  <c r="J283"/>
  <c r="J275"/>
  <c r="BK269"/>
  <c r="BK263"/>
  <c r="J259"/>
  <c r="J252"/>
  <c r="J248"/>
  <c r="BK246"/>
  <c r="J238"/>
  <c r="J227"/>
  <c r="BK221"/>
  <c r="BK216"/>
  <c r="BK208"/>
  <c r="J202"/>
  <c r="BK197"/>
  <c r="J190"/>
  <c r="BK176"/>
  <c r="BK168"/>
  <c r="BK157"/>
  <c r="BK152"/>
  <c r="BK507"/>
  <c r="BK505"/>
  <c r="J500"/>
  <c r="BK491"/>
  <c r="BK484"/>
  <c r="BK481"/>
  <c r="J479"/>
  <c r="BK477"/>
  <c r="J471"/>
  <c r="BK467"/>
  <c r="J452"/>
  <c r="J450"/>
  <c r="J444"/>
  <c r="BK438"/>
  <c r="BK434"/>
  <c r="J430"/>
  <c r="J423"/>
  <c r="BK420"/>
  <c r="BK418"/>
  <c r="BK416"/>
  <c r="BK414"/>
  <c r="BK412"/>
  <c r="BK410"/>
  <c r="J408"/>
  <c r="J406"/>
  <c r="J401"/>
  <c r="J397"/>
  <c r="BK388"/>
  <c r="J384"/>
  <c r="BK378"/>
  <c r="J374"/>
  <c r="BK367"/>
  <c r="BK362"/>
  <c r="J356"/>
  <c r="BK354"/>
  <c r="J350"/>
  <c r="BK347"/>
  <c r="BK341"/>
  <c r="BK335"/>
  <c r="BK333"/>
  <c r="J331"/>
  <c r="BK329"/>
  <c r="BK327"/>
  <c r="BK325"/>
  <c r="J323"/>
  <c r="BK318"/>
  <c r="BK313"/>
  <c r="BK311"/>
  <c r="J309"/>
  <c r="BK307"/>
  <c r="J306"/>
  <c r="J304"/>
  <c r="J302"/>
  <c r="BK300"/>
  <c r="BK298"/>
  <c r="BK296"/>
  <c r="BK294"/>
  <c r="J289"/>
  <c r="BK285"/>
  <c r="BK283"/>
  <c r="J277"/>
  <c r="J272"/>
  <c r="BK266"/>
  <c r="J263"/>
  <c r="BK259"/>
  <c r="BK252"/>
  <c r="BK248"/>
  <c r="J246"/>
  <c r="BK238"/>
  <c r="BK227"/>
  <c r="J221"/>
  <c r="BK212"/>
  <c r="J204"/>
  <c r="J201"/>
  <c r="BK193"/>
  <c r="J180"/>
  <c r="J172"/>
  <c r="BK160"/>
  <c r="J154"/>
  <c r="BK148"/>
  <c r="J503"/>
  <c r="BK500"/>
  <c r="J491"/>
  <c r="J484"/>
  <c r="J481"/>
  <c r="BK479"/>
  <c r="J477"/>
  <c r="BK471"/>
  <c r="J467"/>
  <c r="J455"/>
  <c r="BK452"/>
  <c r="BK450"/>
  <c r="BK444"/>
  <c r="J438"/>
  <c r="J434"/>
  <c r="BK430"/>
  <c r="BK423"/>
  <c r="J420"/>
  <c r="J418"/>
  <c r="J416"/>
  <c r="J414"/>
  <c r="BK413"/>
  <c r="J411"/>
  <c r="J409"/>
  <c r="J407"/>
  <c r="BK403"/>
  <c r="BK398"/>
  <c r="J389"/>
  <c r="J387"/>
  <c r="J381"/>
  <c r="BK377"/>
  <c r="J370"/>
  <c r="J364"/>
  <c r="BK359"/>
  <c r="BK355"/>
  <c r="J353"/>
  <c r="BK349"/>
  <c r="BK344"/>
  <c r="J337"/>
  <c r="BK334"/>
  <c r="J332"/>
  <c r="BK331"/>
  <c r="J329"/>
  <c r="BK326"/>
  <c r="J324"/>
  <c r="BK319"/>
  <c r="J317"/>
  <c r="J313"/>
  <c r="J311"/>
  <c r="BK309"/>
  <c r="J307"/>
  <c r="BK305"/>
  <c r="J303"/>
  <c r="BK301"/>
  <c r="BK299"/>
  <c r="J297"/>
  <c r="BK295"/>
  <c r="BK292"/>
  <c r="J286"/>
  <c r="J284"/>
  <c r="BK280"/>
  <c r="BK277"/>
  <c r="BK272"/>
  <c r="J266"/>
  <c r="BK260"/>
  <c r="BK256"/>
  <c r="BK251"/>
  <c r="J247"/>
  <c r="J242"/>
  <c r="BK230"/>
  <c r="J224"/>
  <c r="J212"/>
  <c r="BK204"/>
  <c r="BK201"/>
  <c r="J193"/>
  <c r="BK180"/>
  <c r="BK172"/>
  <c r="J160"/>
  <c r="BK154"/>
  <c r="J148"/>
  <c r="AS94" i="1"/>
  <c r="R147" i="2" l="1"/>
  <c r="BK153"/>
  <c r="J153" s="1"/>
  <c r="J99" s="1"/>
  <c r="R153"/>
  <c r="BK189"/>
  <c r="J189" s="1"/>
  <c r="J100" s="1"/>
  <c r="P189"/>
  <c r="T189"/>
  <c r="R196"/>
  <c r="BK211"/>
  <c r="J211" s="1"/>
  <c r="J104" s="1"/>
  <c r="T211"/>
  <c r="P245"/>
  <c r="R245"/>
  <c r="R258"/>
  <c r="BK276"/>
  <c r="J276"/>
  <c r="J109" s="1"/>
  <c r="R276"/>
  <c r="BK293"/>
  <c r="J293" s="1"/>
  <c r="J110" s="1"/>
  <c r="R293"/>
  <c r="BK340"/>
  <c r="J340"/>
  <c r="J112" s="1"/>
  <c r="R340"/>
  <c r="T340"/>
  <c r="P348"/>
  <c r="BK363"/>
  <c r="J363"/>
  <c r="J114" s="1"/>
  <c r="R363"/>
  <c r="BK402"/>
  <c r="J402"/>
  <c r="J115" s="1"/>
  <c r="R402"/>
  <c r="P426"/>
  <c r="T426"/>
  <c r="P454"/>
  <c r="R454"/>
  <c r="BK483"/>
  <c r="J483"/>
  <c r="J119" s="1"/>
  <c r="R483"/>
  <c r="BK490"/>
  <c r="J490"/>
  <c r="J120" s="1"/>
  <c r="P490"/>
  <c r="R490"/>
  <c r="BK501"/>
  <c r="J501" s="1"/>
  <c r="J123" s="1"/>
  <c r="T501"/>
  <c r="T498"/>
  <c r="BK147"/>
  <c r="P147"/>
  <c r="T147"/>
  <c r="P153"/>
  <c r="T153"/>
  <c r="R189"/>
  <c r="BK196"/>
  <c r="J196"/>
  <c r="J101" s="1"/>
  <c r="P196"/>
  <c r="T196"/>
  <c r="P211"/>
  <c r="R211"/>
  <c r="BK245"/>
  <c r="J245" s="1"/>
  <c r="J105" s="1"/>
  <c r="T245"/>
  <c r="BK258"/>
  <c r="J258" s="1"/>
  <c r="J108" s="1"/>
  <c r="P258"/>
  <c r="T258"/>
  <c r="P276"/>
  <c r="T276"/>
  <c r="P293"/>
  <c r="T293"/>
  <c r="P340"/>
  <c r="BK348"/>
  <c r="J348" s="1"/>
  <c r="J113" s="1"/>
  <c r="R348"/>
  <c r="T348"/>
  <c r="P363"/>
  <c r="T363"/>
  <c r="P402"/>
  <c r="T402"/>
  <c r="BK426"/>
  <c r="J426"/>
  <c r="J117" s="1"/>
  <c r="R426"/>
  <c r="BK454"/>
  <c r="J454"/>
  <c r="J118" s="1"/>
  <c r="T454"/>
  <c r="P483"/>
  <c r="T483"/>
  <c r="T490"/>
  <c r="P501"/>
  <c r="P498" s="1"/>
  <c r="R501"/>
  <c r="R498" s="1"/>
  <c r="BK203"/>
  <c r="J203" s="1"/>
  <c r="J102" s="1"/>
  <c r="BK207"/>
  <c r="J207"/>
  <c r="J103" s="1"/>
  <c r="BK255"/>
  <c r="J255" s="1"/>
  <c r="J106" s="1"/>
  <c r="BK336"/>
  <c r="J336"/>
  <c r="J111" s="1"/>
  <c r="BK422"/>
  <c r="J422" s="1"/>
  <c r="J116" s="1"/>
  <c r="BK499"/>
  <c r="J499"/>
  <c r="J122" s="1"/>
  <c r="BK504"/>
  <c r="J504" s="1"/>
  <c r="J124" s="1"/>
  <c r="BK506"/>
  <c r="J506"/>
  <c r="J125" s="1"/>
  <c r="E85"/>
  <c r="F91"/>
  <c r="F92"/>
  <c r="J92"/>
  <c r="BE148"/>
  <c r="BE160"/>
  <c r="BE168"/>
  <c r="BE172"/>
  <c r="BE176"/>
  <c r="BE180"/>
  <c r="BE197"/>
  <c r="BE202"/>
  <c r="BE204"/>
  <c r="BE216"/>
  <c r="BE227"/>
  <c r="BE238"/>
  <c r="BE242"/>
  <c r="BE248"/>
  <c r="BE256"/>
  <c r="BE259"/>
  <c r="BE260"/>
  <c r="BE266"/>
  <c r="BE269"/>
  <c r="BE275"/>
  <c r="BE277"/>
  <c r="BE289"/>
  <c r="BE294"/>
  <c r="BE295"/>
  <c r="BE298"/>
  <c r="BE299"/>
  <c r="BE301"/>
  <c r="BE302"/>
  <c r="BE304"/>
  <c r="BE305"/>
  <c r="BE308"/>
  <c r="BE318"/>
  <c r="BE323"/>
  <c r="BE325"/>
  <c r="BE327"/>
  <c r="BE329"/>
  <c r="BE331"/>
  <c r="BE335"/>
  <c r="BE344"/>
  <c r="BE349"/>
  <c r="BE350"/>
  <c r="BE356"/>
  <c r="BE359"/>
  <c r="BE362"/>
  <c r="BE367"/>
  <c r="BE374"/>
  <c r="BE384"/>
  <c r="BE389"/>
  <c r="BE397"/>
  <c r="BE403"/>
  <c r="BE407"/>
  <c r="BE408"/>
  <c r="BE410"/>
  <c r="BE412"/>
  <c r="BE414"/>
  <c r="BE416"/>
  <c r="BE417"/>
  <c r="BE420"/>
  <c r="BE427"/>
  <c r="BE430"/>
  <c r="BE437"/>
  <c r="BE441"/>
  <c r="BE447"/>
  <c r="BE451"/>
  <c r="BE467"/>
  <c r="BE471"/>
  <c r="BE477"/>
  <c r="BE478"/>
  <c r="BE479"/>
  <c r="BE480"/>
  <c r="BE484"/>
  <c r="BE487"/>
  <c r="BE497"/>
  <c r="J89"/>
  <c r="J91"/>
  <c r="BE152"/>
  <c r="BE154"/>
  <c r="BE157"/>
  <c r="BE190"/>
  <c r="BE193"/>
  <c r="BE201"/>
  <c r="BE208"/>
  <c r="BE212"/>
  <c r="BE221"/>
  <c r="BE224"/>
  <c r="BE230"/>
  <c r="BE246"/>
  <c r="BE247"/>
  <c r="BE251"/>
  <c r="BE252"/>
  <c r="BE263"/>
  <c r="BE272"/>
  <c r="BE280"/>
  <c r="BE283"/>
  <c r="BE284"/>
  <c r="BE285"/>
  <c r="BE286"/>
  <c r="BE292"/>
  <c r="BE296"/>
  <c r="BE297"/>
  <c r="BE300"/>
  <c r="BE303"/>
  <c r="BE306"/>
  <c r="BE307"/>
  <c r="BE309"/>
  <c r="BE310"/>
  <c r="BE311"/>
  <c r="BE312"/>
  <c r="BE313"/>
  <c r="BE317"/>
  <c r="BE319"/>
  <c r="BE324"/>
  <c r="BE326"/>
  <c r="BE328"/>
  <c r="BE330"/>
  <c r="BE332"/>
  <c r="BE333"/>
  <c r="BE334"/>
  <c r="BE337"/>
  <c r="BE341"/>
  <c r="BE347"/>
  <c r="BE353"/>
  <c r="BE354"/>
  <c r="BE355"/>
  <c r="BE364"/>
  <c r="BE370"/>
  <c r="BE377"/>
  <c r="BE378"/>
  <c r="BE381"/>
  <c r="BE387"/>
  <c r="BE388"/>
  <c r="BE398"/>
  <c r="BE401"/>
  <c r="BE406"/>
  <c r="BE409"/>
  <c r="BE411"/>
  <c r="BE413"/>
  <c r="BE415"/>
  <c r="BE418"/>
  <c r="BE419"/>
  <c r="BE421"/>
  <c r="BE423"/>
  <c r="BE431"/>
  <c r="BE434"/>
  <c r="BE438"/>
  <c r="BE444"/>
  <c r="BE450"/>
  <c r="BE452"/>
  <c r="BE453"/>
  <c r="BE455"/>
  <c r="BE468"/>
  <c r="BE474"/>
  <c r="BE481"/>
  <c r="BE482"/>
  <c r="BE491"/>
  <c r="BE500"/>
  <c r="BE502"/>
  <c r="BE503"/>
  <c r="BE505"/>
  <c r="BE507"/>
  <c r="F34"/>
  <c r="BA95" i="1" s="1"/>
  <c r="BA94" s="1"/>
  <c r="W30" s="1"/>
  <c r="F35" i="2"/>
  <c r="BB95" i="1" s="1"/>
  <c r="BB94" s="1"/>
  <c r="W31" s="1"/>
  <c r="F36" i="2"/>
  <c r="BC95" i="1" s="1"/>
  <c r="BC94" s="1"/>
  <c r="W32" s="1"/>
  <c r="J34" i="2"/>
  <c r="AW95" i="1" s="1"/>
  <c r="F37" i="2"/>
  <c r="BD95" i="1" s="1"/>
  <c r="BD94" s="1"/>
  <c r="W33" s="1"/>
  <c r="P257" i="2" l="1"/>
  <c r="BK146"/>
  <c r="J146"/>
  <c r="J97" s="1"/>
  <c r="R257"/>
  <c r="R145" s="1"/>
  <c r="T257"/>
  <c r="T146"/>
  <c r="P146"/>
  <c r="R146"/>
  <c r="J147"/>
  <c r="J98"/>
  <c r="BK257"/>
  <c r="J257" s="1"/>
  <c r="J107" s="1"/>
  <c r="BK498"/>
  <c r="J498" s="1"/>
  <c r="J121" s="1"/>
  <c r="AX94" i="1"/>
  <c r="AW94"/>
  <c r="AK30" s="1"/>
  <c r="F33" i="2"/>
  <c r="AZ95" i="1" s="1"/>
  <c r="AZ94" s="1"/>
  <c r="W29" s="1"/>
  <c r="AY94"/>
  <c r="J33" i="2"/>
  <c r="AV95" i="1" s="1"/>
  <c r="AT95" s="1"/>
  <c r="P145" i="2" l="1"/>
  <c r="AU95" i="1" s="1"/>
  <c r="AU94" s="1"/>
  <c r="T145" i="2"/>
  <c r="BK145"/>
  <c r="J145" s="1"/>
  <c r="J96" s="1"/>
  <c r="AV94" i="1"/>
  <c r="AK29" s="1"/>
  <c r="J30" i="2" l="1"/>
  <c r="AG95" i="1" s="1"/>
  <c r="AG94" s="1"/>
  <c r="AT94"/>
  <c r="AK26" l="1"/>
  <c r="AK35" s="1"/>
  <c r="AN94"/>
  <c r="J39" i="2"/>
  <c r="AN95" i="1"/>
</calcChain>
</file>

<file path=xl/sharedStrings.xml><?xml version="1.0" encoding="utf-8"?>
<sst xmlns="http://schemas.openxmlformats.org/spreadsheetml/2006/main" count="4262" uniqueCount="829">
  <si>
    <t>Export Komplet</t>
  </si>
  <si>
    <t/>
  </si>
  <si>
    <t>2.0</t>
  </si>
  <si>
    <t>False</t>
  </si>
  <si>
    <t>{ef0d92c4-ebc3-407f-818c-8d63b9237ea2}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</si>
  <si>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</si>
  <si>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</si>
  <si>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</si>
  <si>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</si>
  <si>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</si>
  <si>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</si>
  <si>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</si>
  <si>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</si>
  <si>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</si>
  <si>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</si>
  <si>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</si>
  <si>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</si>
  <si>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hygienického zázemí školy na parc.č.1163, k.ú. Ostrov nad Ohří - Pavilon B</t>
  </si>
  <si>
    <t>KSO:</t>
  </si>
  <si>
    <t>CC-CZ:</t>
  </si>
  <si>
    <t>Místo:</t>
  </si>
  <si>
    <t>Studentská 1205, Ostrov</t>
  </si>
  <si>
    <t>Datum:</t>
  </si>
  <si>
    <t>1. 3. 2024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</si>
  <si>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</si>
  <si>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</si>
  <si>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</si>
  <si>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</si>
  <si>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</si>
  <si>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</si>
  <si>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</si>
  <si>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Štěpán Mosler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</si>
  <si>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</si>
  <si>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</si>
  <si>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</si>
  <si>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</si>
  <si>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</si>
  <si>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</si>
  <si>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</si>
  <si>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</si>
  <si>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</si>
  <si>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</si>
  <si>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</si>
  <si>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</si>
  <si>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</si>
  <si>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</si>
  <si>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</si>
  <si>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</si>
  <si>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</si>
  <si>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</si>
  <si>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</si>
  <si>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</si>
  <si>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</si>
  <si>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</si>
  <si>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</si>
  <si>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</si>
  <si>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</si>
  <si>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</si>
  <si>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</si>
  <si>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</si>
  <si>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</si>
  <si>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</si>
  <si>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</si>
  <si>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</si>
  <si>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</si>
  <si>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</si>
  <si>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</si>
  <si>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</si>
  <si>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</si>
  <si>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</si>
  <si>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</si>
  <si>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</si>
  <si>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</si>
  <si>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</si>
  <si>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</si>
  <si>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</si>
  <si>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</si>
  <si>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</si>
  <si>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</si>
  <si>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</t>
  </si>
  <si>
    <t xml:space="preserve">St. úpravy hygienického zázemí 1.NP a 2.NP </t>
  </si>
  <si>
    <t>STA</t>
  </si>
  <si>
    <t>{a35b15f8-7939-4e87-ae46-6862fb967b11}</t>
  </si>
  <si>
    <t>2</t>
  </si>
  <si>
    <t>KRYCÍ LIST SOUPISU PRACÍ</t>
  </si>
  <si>
    <t>Objekt:</t>
  </si>
  <si>
    <t xml:space="preserve">1 - St. úpravy hygienického zázemí 1.NP a 2.NP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</si>
  <si>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</si>
  <si>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</si>
  <si>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</si>
  <si>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</si>
  <si>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</si>
  <si>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</si>
  <si>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</si>
  <si>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</si>
  <si>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</si>
  <si>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</si>
  <si>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</si>
  <si>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</si>
  <si>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</si>
  <si>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</si>
  <si>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</si>
  <si>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</si>
  <si>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</si>
  <si>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</si>
  <si>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</si>
  <si>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</si>
  <si>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740 - Elektromontáže 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</si>
  <si>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</si>
  <si>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</si>
  <si>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</si>
  <si>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</si>
  <si>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</si>
  <si>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</si>
  <si>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</si>
  <si>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</si>
  <si>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</si>
  <si>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</si>
  <si>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</si>
  <si>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</si>
  <si>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</si>
  <si>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</si>
  <si>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</si>
  <si>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</si>
  <si>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</si>
  <si>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</si>
  <si>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</si>
  <si>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</si>
  <si>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</si>
  <si>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</si>
  <si>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</si>
  <si>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</si>
  <si>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</si>
  <si>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</si>
  <si>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</si>
  <si>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</si>
  <si>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</si>
  <si>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</si>
  <si>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</si>
  <si>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</si>
  <si>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</si>
  <si>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</si>
  <si>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</si>
  <si>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4</t>
  </si>
  <si>
    <t>VV</t>
  </si>
  <si>
    <t>" mč 2.01" 2,9*3+3,35*3,48-0,9*2,05-0,8*2</t>
  </si>
  <si>
    <t>" mč 2.02" 2,84*3+3,43*3,48-0,9*2,05-0,8*2</t>
  </si>
  <si>
    <t>Součet</t>
  </si>
  <si>
    <t>317142422</t>
  </si>
  <si>
    <t>Překlad nenosný pórobetonový š 100 mm v do 250 mm na tenkovrstvou maltu dl přes 1000 do 1250 mm</t>
  </si>
  <si>
    <t>kus</t>
  </si>
  <si>
    <t>61</t>
  </si>
  <si>
    <t>Úprava povrchů vnitřních</t>
  </si>
  <si>
    <t>619991001</t>
  </si>
  <si>
    <t>Zakrytí podlah fólií přilepenou lepící páskou</t>
  </si>
  <si>
    <t>6</t>
  </si>
  <si>
    <t>" nové místnosti" 27,8+27,4</t>
  </si>
  <si>
    <t>619991011</t>
  </si>
  <si>
    <t>Obalení konstrukcí a prvků fólií přilepenou lepící páskou</t>
  </si>
  <si>
    <t>8</t>
  </si>
  <si>
    <t>" okna" 1,47*1,7*2*2</t>
  </si>
  <si>
    <t>5</t>
  </si>
  <si>
    <t>319201321</t>
  </si>
  <si>
    <t>Vyrovnání nerovného povrchu zdiva tl do 30 mm maltou</t>
  </si>
  <si>
    <t>10</t>
  </si>
  <si>
    <t>"1.NP" (19,85+5,5+4,36+8,74)*1,7</t>
  </si>
  <si>
    <t>"odečet otvorů" -(0,8*1,7*2+0,6*1,7*4)</t>
  </si>
  <si>
    <t>Mezisoučet</t>
  </si>
  <si>
    <t>"2.NP" (10,95+4,56+12,7)*1,7</t>
  </si>
  <si>
    <t>"odečet otvorů" -(0,8*1,7*2+0,6*1,7*2)</t>
  </si>
  <si>
    <t>612325412</t>
  </si>
  <si>
    <t>Oprava vnitřní vápenocementové hladké omítky stěn v rozsahu plochy přes 10 do 30 %</t>
  </si>
  <si>
    <t>-1525073644</t>
  </si>
  <si>
    <t>"1.NP" 11,94*1,78+14,28*3,48</t>
  </si>
  <si>
    <t>"2.NP" 12,49*1,78+14,23*3,48</t>
  </si>
  <si>
    <t>7</t>
  </si>
  <si>
    <t>612131121</t>
  </si>
  <si>
    <t>Penetrační disperzní nátěr vnitřních stěn nanášený ručně</t>
  </si>
  <si>
    <t>16</t>
  </si>
  <si>
    <t>" mč 2.01" (3,9*3+4,25*3,48-0,9*2,05-0,8*2)*2</t>
  </si>
  <si>
    <t>" mč 2.02" (3,84*3+4,33*3,48-0,9*2,05-0,8*2)*2</t>
  </si>
  <si>
    <t>612142001</t>
  </si>
  <si>
    <t>Potažení vnitřních stěn sklovláknitým pletivem vtlačeným do tenkovrstvé hmoty</t>
  </si>
  <si>
    <t>18</t>
  </si>
  <si>
    <t>9</t>
  </si>
  <si>
    <t>612321131</t>
  </si>
  <si>
    <t>Potažení vnitřních stěn vápenocementovým štukem tloušťky do 3 mm</t>
  </si>
  <si>
    <t>20</t>
  </si>
  <si>
    <t>"1.NP" 11,94*1,78+11,28*3,48</t>
  </si>
  <si>
    <t>"2.NP" 12,49*1,78+11,23*3,48</t>
  </si>
  <si>
    <t>"odečet výměry keramických obkladů" -101,762</t>
  </si>
  <si>
    <t>63</t>
  </si>
  <si>
    <t>Podlahy a podlahové konstrukce</t>
  </si>
  <si>
    <t>771121011</t>
  </si>
  <si>
    <t>Nátěr penetrační na podlahu</t>
  </si>
  <si>
    <t>22</t>
  </si>
  <si>
    <t>11</t>
  </si>
  <si>
    <t>632450132</t>
  </si>
  <si>
    <t>Vyrovnávací cementový potěr tl přes 20 do 30 mm ze suchých směsí provedený v ploše</t>
  </si>
  <si>
    <t>24</t>
  </si>
  <si>
    <t>64</t>
  </si>
  <si>
    <t>Osazování výplní otvorů</t>
  </si>
  <si>
    <t>642942611</t>
  </si>
  <si>
    <t>Osazování zárubní nebo rámů dveřních kovových do 2,5 m2 na montážní pěnu</t>
  </si>
  <si>
    <t>26</t>
  </si>
  <si>
    <t>" mč 2.01 90/197" 1*2</t>
  </si>
  <si>
    <t>" mč 2.02 80/197" 1*2</t>
  </si>
  <si>
    <t>13</t>
  </si>
  <si>
    <t>M</t>
  </si>
  <si>
    <t>55331482</t>
  </si>
  <si>
    <t>zárubeň jednokřídlá ocelová pro zdění tl stěny 75-100mm rozměru 800/1970, 2100mm</t>
  </si>
  <si>
    <t>28</t>
  </si>
  <si>
    <t>14</t>
  </si>
  <si>
    <t>55331483</t>
  </si>
  <si>
    <t>zárubeň jednokřídlá ocelová pro zdění tl stěny 75-100mm rozměru 900/1970, 2100mm</t>
  </si>
  <si>
    <t>30</t>
  </si>
  <si>
    <t>94</t>
  </si>
  <si>
    <t>Lešení a stavební výtahy</t>
  </si>
  <si>
    <t>15</t>
  </si>
  <si>
    <t>949101111</t>
  </si>
  <si>
    <t>Lešení pomocné pro objekty pozemních staveb s lešeňovou podlahou v do 1,9 m zatížení do 150 kg/m2</t>
  </si>
  <si>
    <t>32</t>
  </si>
  <si>
    <t>95</t>
  </si>
  <si>
    <t>Různé dokončovací konstrukce a práce pozemních staveb</t>
  </si>
  <si>
    <t>952901111</t>
  </si>
  <si>
    <t>Vyčištění budov bytové a občanské výstavby při výšce podlaží do 4 m</t>
  </si>
  <si>
    <t>34</t>
  </si>
  <si>
    <t>96</t>
  </si>
  <si>
    <t>Bourání konstrukcí</t>
  </si>
  <si>
    <t>17</t>
  </si>
  <si>
    <t>968072455</t>
  </si>
  <si>
    <t>Vybourání kovových dveřních zárubní pl do 2 m2</t>
  </si>
  <si>
    <t>36</t>
  </si>
  <si>
    <t>" dveře vč zárubně 80/197" 0,8*2,0*4</t>
  </si>
  <si>
    <t>" dveře vč zárubně 60/197" 0,6*2,0*3</t>
  </si>
  <si>
    <t>962031132</t>
  </si>
  <si>
    <t>Bourání příček z cihel pálených na MVC tl do 100 mm</t>
  </si>
  <si>
    <t>38</t>
  </si>
  <si>
    <t>" 1.NP" (3,15+3,1+2,6+1,3*2+3,4)*3,48</t>
  </si>
  <si>
    <t>" 2.NP" (3,15+3,1+2,4+3,2)*3,48</t>
  </si>
  <si>
    <t>"odečet otvorů" -(0,6*2*3+0,8*2*4)</t>
  </si>
  <si>
    <t>19</t>
  </si>
  <si>
    <t>965081213</t>
  </si>
  <si>
    <t>Bourání podlah z dlaždic keramických nebo xylolitových tl do 10 mm plochy přes 1 m2</t>
  </si>
  <si>
    <t>40</t>
  </si>
  <si>
    <t>" dlažba" 26,7+27,5</t>
  </si>
  <si>
    <t>965081611</t>
  </si>
  <si>
    <t>Odsekání soklíků rovných</t>
  </si>
  <si>
    <t>m</t>
  </si>
  <si>
    <t>42</t>
  </si>
  <si>
    <t>(3,9+3,43+3,97+3,34)*2-0,8*2</t>
  </si>
  <si>
    <t>965042231</t>
  </si>
  <si>
    <t>Bourání podkladů pod dlažby nebo mazanin betonových nebo z litého asfaltu tl přes 100 mm pl do 4 m2</t>
  </si>
  <si>
    <t>m3</t>
  </si>
  <si>
    <t>44</t>
  </si>
  <si>
    <t>" mč 2.03 - podium u pisoárů" 0,3*(3,9*1,55+2,2*1,25)</t>
  </si>
  <si>
    <t>978059541</t>
  </si>
  <si>
    <t>Odsekání a odebrání obkladů stěn z vnitřních obkládaček plochy přes 1 m2</t>
  </si>
  <si>
    <t>46</t>
  </si>
  <si>
    <t>23</t>
  </si>
  <si>
    <t>978013141</t>
  </si>
  <si>
    <t>Otlučení (osekání) vnitřní vápenné nebo vápenocementové omítky stěn v rozsahu přes 10 do 30 %</t>
  </si>
  <si>
    <t>999572046</t>
  </si>
  <si>
    <t>977151119</t>
  </si>
  <si>
    <t>Jádrové vrty diamantovými korunkami do stavebních materiálů D přes 100 do 110 mm</t>
  </si>
  <si>
    <t>52</t>
  </si>
  <si>
    <t>" odvětrání mč. 1.01 a 2.01" 0,38*2</t>
  </si>
  <si>
    <t>997</t>
  </si>
  <si>
    <t>Přesun sutě</t>
  </si>
  <si>
    <t>25</t>
  </si>
  <si>
    <t>997013212</t>
  </si>
  <si>
    <t>Vnitrostaveništní doprava suti a vybouraných hmot pro budovy v přes 6 do 9 m ručně</t>
  </si>
  <si>
    <t>t</t>
  </si>
  <si>
    <t>54</t>
  </si>
  <si>
    <t>997013501</t>
  </si>
  <si>
    <t>Odvoz suti a vybouraných hmot na skládku nebo meziskládku do 1 km se složením</t>
  </si>
  <si>
    <t>56</t>
  </si>
  <si>
    <t>27</t>
  </si>
  <si>
    <t>997013509</t>
  </si>
  <si>
    <t>Příplatek k odvozu suti a vybouraných hmot na skládku ZKD 1 km přes 1 km</t>
  </si>
  <si>
    <t>58</t>
  </si>
  <si>
    <t>26,451*9 "Přepočtené koeficientem množství</t>
  </si>
  <si>
    <t>997013871</t>
  </si>
  <si>
    <t>Poplatek za uložení stavebního odpadu na recyklační skládce (skládkovné) směsného stavebního a demoličního kód odpadu 17 09 04</t>
  </si>
  <si>
    <t>60</t>
  </si>
  <si>
    <t>29</t>
  </si>
  <si>
    <t>9970138R1</t>
  </si>
  <si>
    <t>Poplatek za uložení železného odpadu do výkupu</t>
  </si>
  <si>
    <t>62</t>
  </si>
  <si>
    <t>0,487*-1 "Přepočtené koeficientem množství</t>
  </si>
  <si>
    <t>998</t>
  </si>
  <si>
    <t>Přesun hmot</t>
  </si>
  <si>
    <t>998018002</t>
  </si>
  <si>
    <t>Přesun hmot ruční pro budovy v přes 6 do 12 m</t>
  </si>
  <si>
    <t>PSV</t>
  </si>
  <si>
    <t>Práce a dodávky PSV</t>
  </si>
  <si>
    <t>721</t>
  </si>
  <si>
    <t>Zdravotechnika - vnitřní kanalizace</t>
  </si>
  <si>
    <t>31</t>
  </si>
  <si>
    <t>721171915</t>
  </si>
  <si>
    <t>Potrubí z PP propojení potrubí DN 110</t>
  </si>
  <si>
    <t>66</t>
  </si>
  <si>
    <t>721174045</t>
  </si>
  <si>
    <t>Potrubí kanalizační z PP připojovací DN 110</t>
  </si>
  <si>
    <t>68</t>
  </si>
  <si>
    <t>5+3+3,5+4+3,6</t>
  </si>
  <si>
    <t>33</t>
  </si>
  <si>
    <t>721174043</t>
  </si>
  <si>
    <t>Potrubí kanalizační z PP připojovací DN 50</t>
  </si>
  <si>
    <t>70</t>
  </si>
  <si>
    <t>" pro kanalizaci" 1,0*6+0,5*12</t>
  </si>
  <si>
    <t>721174063</t>
  </si>
  <si>
    <t>Potrubí kanalizační z PP větrací DN 110</t>
  </si>
  <si>
    <t>-143492952</t>
  </si>
  <si>
    <t>5*2</t>
  </si>
  <si>
    <t>35</t>
  </si>
  <si>
    <t>721290111</t>
  </si>
  <si>
    <t>Zkouška těsnosti potrubí kanalizace vodou DN do 125</t>
  </si>
  <si>
    <t>72</t>
  </si>
  <si>
    <t>" pro kanalizaci" 19,1+12+10</t>
  </si>
  <si>
    <t>HZS2491</t>
  </si>
  <si>
    <t>Hodinová zúčtovací sazba dělník zednických výpomocí</t>
  </si>
  <si>
    <t>hod</t>
  </si>
  <si>
    <t>74</t>
  </si>
  <si>
    <t>" stavební přípomoci  kanalizace" 15*2</t>
  </si>
  <si>
    <t>37</t>
  </si>
  <si>
    <t>998721102</t>
  </si>
  <si>
    <t>Přesun hmot tonážní pro vnitřní kanalizace v objektech v přes 6 do 12 m</t>
  </si>
  <si>
    <t>76</t>
  </si>
  <si>
    <t>722</t>
  </si>
  <si>
    <t>Zdravotechnika - vnitřní vodovod</t>
  </si>
  <si>
    <t>722174002</t>
  </si>
  <si>
    <t>Potrubí vodovodní plastové PPR svar polyfúze PN 16 D 20x2,8 mm</t>
  </si>
  <si>
    <t>78</t>
  </si>
  <si>
    <t>" pro vodu" (3,0*2+2,5*2+1,5*2+8,0*2+3,0*2+5,0)*2</t>
  </si>
  <si>
    <t>39</t>
  </si>
  <si>
    <t>722181242</t>
  </si>
  <si>
    <t>Ochrana vodovodního potrubí přilepenými termoizolačními trubicemi z PE tl přes 13 do 20 mm DN přes 22 do 45 mm</t>
  </si>
  <si>
    <t>80</t>
  </si>
  <si>
    <t>722290234</t>
  </si>
  <si>
    <t>Proplach a dezinfekce vodovodního potrubí DN do 80</t>
  </si>
  <si>
    <t>82</t>
  </si>
  <si>
    <t>41</t>
  </si>
  <si>
    <t>722290246</t>
  </si>
  <si>
    <t>Zkouška těsnosti vodovodního potrubí plastového DN do 40</t>
  </si>
  <si>
    <t>84</t>
  </si>
  <si>
    <t>722232043</t>
  </si>
  <si>
    <t>Kohout kulový přímý G 1/2" PN 42 do 185°C vnitřní závit</t>
  </si>
  <si>
    <t>99014489</t>
  </si>
  <si>
    <t>43</t>
  </si>
  <si>
    <t>HZS2211</t>
  </si>
  <si>
    <t>Hodinová zúčtovací sazba instalatér</t>
  </si>
  <si>
    <t>86</t>
  </si>
  <si>
    <t>" propojení a úpravy na stávajícím vedení"  10*2</t>
  </si>
  <si>
    <t>88</t>
  </si>
  <si>
    <t>" stavební přípomoce voda" 15*2</t>
  </si>
  <si>
    <t>45</t>
  </si>
  <si>
    <t>998722102</t>
  </si>
  <si>
    <t>Přesun hmot tonážní pro vnitřní vodovod v objektech v přes 6 do 12 m</t>
  </si>
  <si>
    <t>90</t>
  </si>
  <si>
    <t>725</t>
  </si>
  <si>
    <t>Zdravotechnika - zařizovací předměty</t>
  </si>
  <si>
    <t>725110814</t>
  </si>
  <si>
    <t>Demontáž klozetu Kombi</t>
  </si>
  <si>
    <t>soubor</t>
  </si>
  <si>
    <t>92</t>
  </si>
  <si>
    <t>47</t>
  </si>
  <si>
    <t>725122813</t>
  </si>
  <si>
    <t>Demontáž pisoárových stání s nádrží a jedním záchodkem</t>
  </si>
  <si>
    <t>48</t>
  </si>
  <si>
    <t>725210821</t>
  </si>
  <si>
    <t>Demontáž umyvadel bez výtokových armatur</t>
  </si>
  <si>
    <t>49</t>
  </si>
  <si>
    <t>725330820</t>
  </si>
  <si>
    <t>Demontáž výlevka diturvitová</t>
  </si>
  <si>
    <t>98</t>
  </si>
  <si>
    <t>50</t>
  </si>
  <si>
    <t>725331111</t>
  </si>
  <si>
    <t>177874378</t>
  </si>
  <si>
    <t>51</t>
  </si>
  <si>
    <t>725813111</t>
  </si>
  <si>
    <t>Ventil rohový bez připojovací trubičky nebo flexi hadičky G 1/2"</t>
  </si>
  <si>
    <t>100</t>
  </si>
  <si>
    <t>725819401</t>
  </si>
  <si>
    <t>Montáž ventilů rohových G 1/2" s připojovací trubičkou</t>
  </si>
  <si>
    <t>102</t>
  </si>
  <si>
    <t>53</t>
  </si>
  <si>
    <t>55141002</t>
  </si>
  <si>
    <t>ventil kulový rohový s filtrem 1/2"x3/8" s celokovovým kulatým designem</t>
  </si>
  <si>
    <t>104</t>
  </si>
  <si>
    <t>725119125</t>
  </si>
  <si>
    <t>Montáž klozetových mís závěsných na nosné stěny</t>
  </si>
  <si>
    <t>106</t>
  </si>
  <si>
    <t>55</t>
  </si>
  <si>
    <t>64236051</t>
  </si>
  <si>
    <t>klozet keramický bílý závěsný hluboké splachování pro handicapované</t>
  </si>
  <si>
    <t>108</t>
  </si>
  <si>
    <t>726131043</t>
  </si>
  <si>
    <t>Instalační předstěna pro klozet závěsný v 1120 mm s ovládáním zepředu pro postižené do stěn s kov kcí</t>
  </si>
  <si>
    <t>110</t>
  </si>
  <si>
    <t>57</t>
  </si>
  <si>
    <t>725211681</t>
  </si>
  <si>
    <t>Umyvadlo keramické bílé zdravotní šířky 640 mm připevněné na stěnu šrouby</t>
  </si>
  <si>
    <t>112</t>
  </si>
  <si>
    <t>725869101</t>
  </si>
  <si>
    <t>Montáž zápachových uzávěrek umyvadlových do DN 40</t>
  </si>
  <si>
    <t>114</t>
  </si>
  <si>
    <t>59</t>
  </si>
  <si>
    <t>55166634</t>
  </si>
  <si>
    <t>sifon umyvadlový prostorově úsporný DN 40</t>
  </si>
  <si>
    <t>116</t>
  </si>
  <si>
    <t>725829121</t>
  </si>
  <si>
    <t>Montáž baterie umyvadlové nástěnné pákové a klasické ostatní typ</t>
  </si>
  <si>
    <t>118</t>
  </si>
  <si>
    <t>551456R1</t>
  </si>
  <si>
    <t>baterie umyvadlová stojánková páková s prodlouženou pákou (lékařská)</t>
  </si>
  <si>
    <t>120</t>
  </si>
  <si>
    <t>725291712</t>
  </si>
  <si>
    <t>Doplňky zařízení koupelen a záchodů smaltované madlo krakorcové dl 834 mm</t>
  </si>
  <si>
    <t>122</t>
  </si>
  <si>
    <t>725291722</t>
  </si>
  <si>
    <t>Doplňky zařízení koupelen a záchodů smaltované madlo krakorcové sklopné dl 834 mm</t>
  </si>
  <si>
    <t>124</t>
  </si>
  <si>
    <t>725291706</t>
  </si>
  <si>
    <t>Doplňky zařízení koupelen a záchodů smaltované madlo rovné dl 800 mm</t>
  </si>
  <si>
    <t>126</t>
  </si>
  <si>
    <t>65</t>
  </si>
  <si>
    <t>953943111</t>
  </si>
  <si>
    <t>Osazování výrobků do 1 kg/kus do vysekaných kapes zdiva</t>
  </si>
  <si>
    <t>128</t>
  </si>
  <si>
    <t>" háček" 1*4</t>
  </si>
  <si>
    <t>"štětka wc" 1*8</t>
  </si>
  <si>
    <t>SNL.SLZN57X</t>
  </si>
  <si>
    <t>Nerezový dvojitý háček - povrch matný</t>
  </si>
  <si>
    <t>130</t>
  </si>
  <si>
    <t>67</t>
  </si>
  <si>
    <t>SNL.SLZN19X</t>
  </si>
  <si>
    <t>WC kartáč s nerezovým držákem, povrch matný</t>
  </si>
  <si>
    <t>132</t>
  </si>
  <si>
    <t>953942728</t>
  </si>
  <si>
    <t>Osazování praporových žerdí</t>
  </si>
  <si>
    <t>134</t>
  </si>
  <si>
    <t>" srovnatelné pro zrcadlo inv." 1</t>
  </si>
  <si>
    <t>" koš na zeď" 1</t>
  </si>
  <si>
    <t>69</t>
  </si>
  <si>
    <t>SNL.SLZN52</t>
  </si>
  <si>
    <t>Nerezové zrcadlo sklopné</t>
  </si>
  <si>
    <t>136</t>
  </si>
  <si>
    <t>SNL.SLZN41</t>
  </si>
  <si>
    <t>Drátěný koš nerez malý závěsný</t>
  </si>
  <si>
    <t>138</t>
  </si>
  <si>
    <t>71</t>
  </si>
  <si>
    <t>725112022</t>
  </si>
  <si>
    <t>Klozet keramický závěsný na nosné stěny s hlubokým splachováním odpad vodorovný</t>
  </si>
  <si>
    <t>140</t>
  </si>
  <si>
    <t>726131041</t>
  </si>
  <si>
    <t>Instalační předstěna pro klozet závěsný v 1120 mm s ovládáním zepředu do lehkých stěn s kovovou kcí</t>
  </si>
  <si>
    <t>142</t>
  </si>
  <si>
    <t>73</t>
  </si>
  <si>
    <t>725211602</t>
  </si>
  <si>
    <t>Umyvadlo keramické bílé šířky 550 mm bez krytu na sifon připevněné na stěnu šrouby</t>
  </si>
  <si>
    <t>144</t>
  </si>
  <si>
    <t>725211703</t>
  </si>
  <si>
    <t>Umývátko keramické bílé stěnové šířky 450 mm připevněné na stěnu šrouby</t>
  </si>
  <si>
    <t>146</t>
  </si>
  <si>
    <t>75</t>
  </si>
  <si>
    <t>725231203</t>
  </si>
  <si>
    <t>Bidet bez armatur výtokových keramický závěsný se zápachovou uzávěrkou</t>
  </si>
  <si>
    <t>148</t>
  </si>
  <si>
    <t>726131011</t>
  </si>
  <si>
    <t>Instalační předstěna pro bidet v 1120 mm do lehkých stěn s kovovou kcí</t>
  </si>
  <si>
    <t>150</t>
  </si>
  <si>
    <t>77</t>
  </si>
  <si>
    <t>725822611</t>
  </si>
  <si>
    <t>Baterie umyvadlová stojánková páková bez výpusti</t>
  </si>
  <si>
    <t>152</t>
  </si>
  <si>
    <t>725823112</t>
  </si>
  <si>
    <t>Baterie bidetové stojánkové pákové s výpustí</t>
  </si>
  <si>
    <t>154</t>
  </si>
  <si>
    <t>79</t>
  </si>
  <si>
    <t>725861102</t>
  </si>
  <si>
    <t>Zápachová uzávěrka pro umyvadla DN 40</t>
  </si>
  <si>
    <t>156</t>
  </si>
  <si>
    <t>725863311</t>
  </si>
  <si>
    <t>Zápachová uzávěrka pro bidety DN 40</t>
  </si>
  <si>
    <t>158</t>
  </si>
  <si>
    <t>81</t>
  </si>
  <si>
    <t>998725102</t>
  </si>
  <si>
    <t>Přesun hmot tonážní pro zařizovací předměty v objektech v přes 6 do 12 m</t>
  </si>
  <si>
    <t>160</t>
  </si>
  <si>
    <t>735</t>
  </si>
  <si>
    <t>Ústřední vytápění - otopná tělesa</t>
  </si>
  <si>
    <t>HZS2221</t>
  </si>
  <si>
    <t>Hodinová zúčtovací sazba topenář</t>
  </si>
  <si>
    <t>162</t>
  </si>
  <si>
    <t>" demontáž,přemístění a zpětná montáž radiátorů, regulace" (3*7)*2</t>
  </si>
  <si>
    <t>740</t>
  </si>
  <si>
    <t xml:space="preserve">Elektromontáže </t>
  </si>
  <si>
    <t>83</t>
  </si>
  <si>
    <t>HZS2231</t>
  </si>
  <si>
    <t>Hodinová zúčtovací sazba elektrikář</t>
  </si>
  <si>
    <t>164</t>
  </si>
  <si>
    <t>" demontáž původní el." 15*2</t>
  </si>
  <si>
    <t>HZS2232</t>
  </si>
  <si>
    <t>Hodinová zúčtovací sazba elektrikář odborný</t>
  </si>
  <si>
    <t>166</t>
  </si>
  <si>
    <t>" nová elektroinstalace" 55*2+24</t>
  </si>
  <si>
    <t>85</t>
  </si>
  <si>
    <t>741810001</t>
  </si>
  <si>
    <t>Celková prohlídka elektrického rozvodu a zařízení do 100 000,- Kč</t>
  </si>
  <si>
    <t>168</t>
  </si>
  <si>
    <t>751</t>
  </si>
  <si>
    <t>Vzduchotechnika</t>
  </si>
  <si>
    <t>751111051</t>
  </si>
  <si>
    <t>Montáž ventilátoru axiálního nízkotlakého podhledového D do 100 mm</t>
  </si>
  <si>
    <t>170</t>
  </si>
  <si>
    <t>87</t>
  </si>
  <si>
    <t>42914502</t>
  </si>
  <si>
    <t>ventilátor axiální tichý malý plastový s nastavitelným doběhem IP45 výkon 8-13W D 100mm</t>
  </si>
  <si>
    <t>172</t>
  </si>
  <si>
    <t>" s doběhem a napojením na světlo" 1*2</t>
  </si>
  <si>
    <t>751398011</t>
  </si>
  <si>
    <t>Montáž větrací mřížky na kruhové potrubí D do 100 mm</t>
  </si>
  <si>
    <t>174</t>
  </si>
  <si>
    <t>89</t>
  </si>
  <si>
    <t>42972835</t>
  </si>
  <si>
    <t>mřížka větrací kruhová nerezová se síťkou D 100mm</t>
  </si>
  <si>
    <t>176</t>
  </si>
  <si>
    <t>751510041</t>
  </si>
  <si>
    <t>Vzduchotechnické potrubí z pozinkovaného plechu kruhové spirálně vinutá trouba bez příruby D do 100 mm</t>
  </si>
  <si>
    <t>178</t>
  </si>
  <si>
    <t>91</t>
  </si>
  <si>
    <t>180</t>
  </si>
  <si>
    <t>" stavební přípomce VZT" 3*2</t>
  </si>
  <si>
    <t>HZS3211</t>
  </si>
  <si>
    <t>Hodinová zúčtovací sazba montér vzduchotechniky a chlazení</t>
  </si>
  <si>
    <t>182</t>
  </si>
  <si>
    <t>" propojení na vypínač elektro" 1,5*2</t>
  </si>
  <si>
    <t>93</t>
  </si>
  <si>
    <t>998751101</t>
  </si>
  <si>
    <t>Přesun hmot tonážní pro vzduchotechniku v objektech výšky do 12 m</t>
  </si>
  <si>
    <t>184</t>
  </si>
  <si>
    <t>763</t>
  </si>
  <si>
    <t>Konstrukce suché výstavby</t>
  </si>
  <si>
    <t>763111314</t>
  </si>
  <si>
    <t>SDK příčka tl 100 mm profil CW+UW 75 desky 1xA 12,5 s izolací EI 30 Rw do 45 dB</t>
  </si>
  <si>
    <t>-718206585</t>
  </si>
  <si>
    <t>2,55*3,48*2-0,7*2*2</t>
  </si>
  <si>
    <t>763122401</t>
  </si>
  <si>
    <t>SDK stěna šachtová tl 62,5 mm profil CW+UW 50 desky 1xDF 12,5 bez izolace EI 15</t>
  </si>
  <si>
    <t>186</t>
  </si>
  <si>
    <t>" mč 2.04 - hydrant a stoupačky" 3,48*(0,3*2+0,65)*2</t>
  </si>
  <si>
    <t>763121590</t>
  </si>
  <si>
    <t>SDK stěna předsazená pro osazení závěsného WC tl 150 - 250 mm profil CW+UW 50 desky 2xH2 12,5 bez TI</t>
  </si>
  <si>
    <t>188</t>
  </si>
  <si>
    <t>"1.NP" 1,5*1,3+1,8*1,3+0,9*1,3</t>
  </si>
  <si>
    <t>"2.NP" 0,85*1,3*3</t>
  </si>
  <si>
    <t>97</t>
  </si>
  <si>
    <t>763131452</t>
  </si>
  <si>
    <t>SDK podhled deska 1xH2 12,5 s izolací dvouvrstvá spodní kce profil CD+UD</t>
  </si>
  <si>
    <t>1826253181</t>
  </si>
  <si>
    <t>8,1+13,4+7,8+13,3+14</t>
  </si>
  <si>
    <t>763131751</t>
  </si>
  <si>
    <t>Montáž parotěsné zábrany do SDK podhledu</t>
  </si>
  <si>
    <t>-1727644721</t>
  </si>
  <si>
    <t>99</t>
  </si>
  <si>
    <t>28329274</t>
  </si>
  <si>
    <t>fólie PE vyztužená pro parotěsnou vrstvu (reakce na oheň - třída E) 110g/m2</t>
  </si>
  <si>
    <t>347950739</t>
  </si>
  <si>
    <t>56,6*1,15</t>
  </si>
  <si>
    <t>763164511</t>
  </si>
  <si>
    <t>SDK obklad kcí tvaru L š do 0,4 m desky 1xA 12,5</t>
  </si>
  <si>
    <t>190</t>
  </si>
  <si>
    <t>" mč 2.03 - stoup.kanal." 3,48*2</t>
  </si>
  <si>
    <t>101</t>
  </si>
  <si>
    <t>763164611</t>
  </si>
  <si>
    <t>SDK obklad kcí tvaru U š do 0,6 m desky 1xA 12,5</t>
  </si>
  <si>
    <t>192</t>
  </si>
  <si>
    <t>763181311</t>
  </si>
  <si>
    <t>Montáž jednokřídlové kovové zárubně do SDK příčky</t>
  </si>
  <si>
    <t>1071078778</t>
  </si>
  <si>
    <t>103</t>
  </si>
  <si>
    <t>55331589</t>
  </si>
  <si>
    <t>zárubeň jednokřídlá ocelová pro sádrokartonové příčky tl stěny 75-100mm rozměru 700/1970, 2100mm</t>
  </si>
  <si>
    <t>-969972584</t>
  </si>
  <si>
    <t>763411111</t>
  </si>
  <si>
    <t>Sanitární příčky do mokrého prostředí, desky s HPL - laminátem tl 19,6 mm</t>
  </si>
  <si>
    <t>194</t>
  </si>
  <si>
    <t>"1.NP"</t>
  </si>
  <si>
    <t>" záchodové kabinky v=2,0m" 2,0*(1,2+1,93+0,9*3+1,3+1,55*3)</t>
  </si>
  <si>
    <t>" odpočet dveří" -0,7*2*4</t>
  </si>
  <si>
    <t>"2.NP"</t>
  </si>
  <si>
    <t>" záchodové kabinky v=2,0m" 2,0*(1,35*3+1,15*3)</t>
  </si>
  <si>
    <t>" odpočet dveří" -0,7*2*3</t>
  </si>
  <si>
    <t>105</t>
  </si>
  <si>
    <t>763411121</t>
  </si>
  <si>
    <t>Dveře sanitárních příček, desky s HPL - laminátem tl 19,6 mm, š do 800 mm, v do 2000 mm</t>
  </si>
  <si>
    <t>196</t>
  </si>
  <si>
    <t>763411211</t>
  </si>
  <si>
    <t>Dělící přepážky k pisoárům, desky s HPL - laminátem tl 19,6 mm</t>
  </si>
  <si>
    <t>629397680</t>
  </si>
  <si>
    <t>0,8*0,5*4</t>
  </si>
  <si>
    <t>107</t>
  </si>
  <si>
    <t>998763302</t>
  </si>
  <si>
    <t>Přesun hmot tonážní pro sádrokartonové konstrukce v objektech v přes 6 do 12 m</t>
  </si>
  <si>
    <t>198</t>
  </si>
  <si>
    <t>766</t>
  </si>
  <si>
    <t>Konstrukce truhlářské</t>
  </si>
  <si>
    <t>766660001</t>
  </si>
  <si>
    <t>Montáž dveřních křídel otvíravých jednokřídlových š do 0,8 m do ocelové zárubně</t>
  </si>
  <si>
    <t>200</t>
  </si>
  <si>
    <t>2+2</t>
  </si>
  <si>
    <t>109</t>
  </si>
  <si>
    <t>61162074</t>
  </si>
  <si>
    <t>dveře jednokřídlé voštinové povrch laminátový plné 800x1970-2100mm</t>
  </si>
  <si>
    <t>202</t>
  </si>
  <si>
    <t>61162073</t>
  </si>
  <si>
    <t>dveře jednokřídlé voštinové povrch laminátový plné 700x1970-2100mm</t>
  </si>
  <si>
    <t>1022142443</t>
  </si>
  <si>
    <t>111</t>
  </si>
  <si>
    <t>766660002</t>
  </si>
  <si>
    <t>Montáž dveřních křídel otvíravých jednokřídlových š přes 0,8 m do ocelové zárubně</t>
  </si>
  <si>
    <t>204</t>
  </si>
  <si>
    <t>61162075</t>
  </si>
  <si>
    <t>dveře jednokřídlé voštinové povrch laminátový plné 900x1970-2100mm</t>
  </si>
  <si>
    <t>206</t>
  </si>
  <si>
    <t>113</t>
  </si>
  <si>
    <t>766660717</t>
  </si>
  <si>
    <t>Montáž samozavírače na ocelovou zárubeň a dveřní křídlo</t>
  </si>
  <si>
    <t>-917712033</t>
  </si>
  <si>
    <t>54917250</t>
  </si>
  <si>
    <t>samozavírač dveří hydraulický</t>
  </si>
  <si>
    <t>703330531</t>
  </si>
  <si>
    <t>115</t>
  </si>
  <si>
    <t>766660728</t>
  </si>
  <si>
    <t>Montáž dveřního interiérového kování - zámku</t>
  </si>
  <si>
    <t>208</t>
  </si>
  <si>
    <t>766660729</t>
  </si>
  <si>
    <t>Montáž dveřního interiérového kování - štítku s klikou</t>
  </si>
  <si>
    <t>210</t>
  </si>
  <si>
    <t>117</t>
  </si>
  <si>
    <t>54914128</t>
  </si>
  <si>
    <t>kování rozetové spodní pro WC</t>
  </si>
  <si>
    <t>212</t>
  </si>
  <si>
    <t>766660741</t>
  </si>
  <si>
    <t>Montáž držadla kyvných dveří</t>
  </si>
  <si>
    <t>214</t>
  </si>
  <si>
    <t>119</t>
  </si>
  <si>
    <t>55147055</t>
  </si>
  <si>
    <t>madlo invalidní rovné smaltované bílé 800mm</t>
  </si>
  <si>
    <t>216</t>
  </si>
  <si>
    <t>766695212</t>
  </si>
  <si>
    <t>Montáž truhlářských prahů dveří jednokřídlových š do 10 cm</t>
  </si>
  <si>
    <t>218</t>
  </si>
  <si>
    <t>121</t>
  </si>
  <si>
    <t>55343119</t>
  </si>
  <si>
    <t>profil přechodový Al narážecí 40mm dub, buk, javor, třešeň</t>
  </si>
  <si>
    <t>220</t>
  </si>
  <si>
    <t>766660720</t>
  </si>
  <si>
    <t>Osazení větrací mřížky s vyříznutím otvoru</t>
  </si>
  <si>
    <t>222</t>
  </si>
  <si>
    <t>123</t>
  </si>
  <si>
    <t>42972191</t>
  </si>
  <si>
    <t>mřížka větrací do dveří PVC oboustranná bílá 124x450mm</t>
  </si>
  <si>
    <t>224</t>
  </si>
  <si>
    <t>998766102</t>
  </si>
  <si>
    <t>Přesun hmot tonážní pro kce truhlářské v objektech v přes 6 do 12 m</t>
  </si>
  <si>
    <t>226</t>
  </si>
  <si>
    <t>767</t>
  </si>
  <si>
    <t>Konstrukce zámečnické</t>
  </si>
  <si>
    <t>125</t>
  </si>
  <si>
    <t>767132812</t>
  </si>
  <si>
    <t>Demontáž příček svařovaných do suti</t>
  </si>
  <si>
    <t>228</t>
  </si>
  <si>
    <t>" wc kabinky" 2,2*(3,97+1,25*4+2,5+1,25*3)</t>
  </si>
  <si>
    <t>771</t>
  </si>
  <si>
    <t>Podlahy z dlaždic</t>
  </si>
  <si>
    <t>771111011</t>
  </si>
  <si>
    <t>Vysátí podkladu před pokládkou dlažby</t>
  </si>
  <si>
    <t>230</t>
  </si>
  <si>
    <t>" nové místnosti - dlažba" 27,4+27,8</t>
  </si>
  <si>
    <t>127</t>
  </si>
  <si>
    <t>232</t>
  </si>
  <si>
    <t>771161021</t>
  </si>
  <si>
    <t>Montáž profilu ukončujícího pro plynulý přechod (dlažby s kobercem apod.)</t>
  </si>
  <si>
    <t>234</t>
  </si>
  <si>
    <t>" mč 2.04 - napojení na stávající dlažu u schodiště" 1,95*2</t>
  </si>
  <si>
    <t>129</t>
  </si>
  <si>
    <t>59054101</t>
  </si>
  <si>
    <t>profil přechodový Al s pohyblivým ramenem 10x20mm</t>
  </si>
  <si>
    <t>236</t>
  </si>
  <si>
    <t>3,9*1,1 "Přepočtené koeficientem množství</t>
  </si>
  <si>
    <t>771151021</t>
  </si>
  <si>
    <t>Samonivelační stěrka podlah pevnosti 30 MPa tl 3 mm</t>
  </si>
  <si>
    <t>238</t>
  </si>
  <si>
    <t>131</t>
  </si>
  <si>
    <t>771574416</t>
  </si>
  <si>
    <t>Montáž podlah keramických hladkých lepených cementovým flexibilním lepidlem přes 9 do 12 ks/m2</t>
  </si>
  <si>
    <t>240</t>
  </si>
  <si>
    <t>59761166</t>
  </si>
  <si>
    <t>dlažba keramická slinutá mrazuvzdorná do interiéru i exteriéru R10/A povrch hladký/matný tl do 10mm přes 9 do 12ks/m2</t>
  </si>
  <si>
    <t>242</t>
  </si>
  <si>
    <t>55,2*1,1 "Přepočtené koeficientem množství</t>
  </si>
  <si>
    <t>133</t>
  </si>
  <si>
    <t>771474113</t>
  </si>
  <si>
    <t>Montáž soklů z dlaždic keramických rovných lepených cementovým flexibilním lepidlem v přes 90 do 120 mm</t>
  </si>
  <si>
    <t>244</t>
  </si>
  <si>
    <t>"1.NP a 2.NP" (1,45*2+1,95+0,15*2-(0,8+0,9))*2</t>
  </si>
  <si>
    <t>59761187</t>
  </si>
  <si>
    <t>sokl keramický mrazuvzdorný povrch hladký/lapovaný tl do 10mm výšky přes 90 do 120mm</t>
  </si>
  <si>
    <t>246</t>
  </si>
  <si>
    <t>6,9*1,1 "Přepočtené koeficientem množství</t>
  </si>
  <si>
    <t>135</t>
  </si>
  <si>
    <t>771591115</t>
  </si>
  <si>
    <t>Podlahy spárování silikonem</t>
  </si>
  <si>
    <t>248</t>
  </si>
  <si>
    <t>771591117</t>
  </si>
  <si>
    <t>Podlahy spárování akrylem</t>
  </si>
  <si>
    <t>250</t>
  </si>
  <si>
    <t>137</t>
  </si>
  <si>
    <t>771591184</t>
  </si>
  <si>
    <t>Pracnější řezání podlah z dlaždic keramických rovné</t>
  </si>
  <si>
    <t>252</t>
  </si>
  <si>
    <t>998771102</t>
  </si>
  <si>
    <t>Přesun hmot tonážní pro podlahy z dlaždic v objektech v přes 6 do 12 m</t>
  </si>
  <si>
    <t>254</t>
  </si>
  <si>
    <t>781</t>
  </si>
  <si>
    <t>Dokončovací práce - obklady</t>
  </si>
  <si>
    <t>139</t>
  </si>
  <si>
    <t>781121011</t>
  </si>
  <si>
    <t>Nátěr penetrační na stěnu</t>
  </si>
  <si>
    <t>256</t>
  </si>
  <si>
    <t>(13,86+16,66)*2</t>
  </si>
  <si>
    <t>"odečet otvorů" -(1,47*0,8*2+0,9*2*2+0,8*2)</t>
  </si>
  <si>
    <t>"ostění+parapet" (0,8*2+1,47)*0,2*2</t>
  </si>
  <si>
    <t>(13,44+15,62)*2</t>
  </si>
  <si>
    <t>781474114</t>
  </si>
  <si>
    <t>Montáž obkladů vnitřních keramických hladkých přes 19 do 22 ks/m2 lepených flexibilním lepidlem</t>
  </si>
  <si>
    <t>258</t>
  </si>
  <si>
    <t>141</t>
  </si>
  <si>
    <t>59761040</t>
  </si>
  <si>
    <t>obklad keramický hladký přes 19 do 22ks/m2</t>
  </si>
  <si>
    <t>260</t>
  </si>
  <si>
    <t>106,512*1,1 "Přepočtené koeficientem množství</t>
  </si>
  <si>
    <t>781492211</t>
  </si>
  <si>
    <t>Montáž profilů rohových lepených flexibilním cementovým lepidlem</t>
  </si>
  <si>
    <t>262</t>
  </si>
  <si>
    <t>(0,8*4+1,47*2+0,9*2+2*4+2*2+6,8)*2</t>
  </si>
  <si>
    <t>143</t>
  </si>
  <si>
    <t>55343021</t>
  </si>
  <si>
    <t>profil rohový Pz s kulatou hlavou pro vnitřní omítky tl 12mm</t>
  </si>
  <si>
    <t>264</t>
  </si>
  <si>
    <t>53,48*1,05 "Přepočtené koeficientem množství</t>
  </si>
  <si>
    <t>781495141</t>
  </si>
  <si>
    <t>Průnik obkladem kruhový do DN 30</t>
  </si>
  <si>
    <t>266</t>
  </si>
  <si>
    <t>145</t>
  </si>
  <si>
    <t>781495142</t>
  </si>
  <si>
    <t>Průnik obkladem kruhový přes DN 30 do DN 90</t>
  </si>
  <si>
    <t>268</t>
  </si>
  <si>
    <t>781495115</t>
  </si>
  <si>
    <t>Spárování vnitřních obkladů silikonem</t>
  </si>
  <si>
    <t>270</t>
  </si>
  <si>
    <t>147</t>
  </si>
  <si>
    <t>781495117</t>
  </si>
  <si>
    <t>Spárování vnitřních obkladů akrylem</t>
  </si>
  <si>
    <t>272</t>
  </si>
  <si>
    <t>781495184</t>
  </si>
  <si>
    <t>Řezání pracnější rovné keramických obkladaček</t>
  </si>
  <si>
    <t>274</t>
  </si>
  <si>
    <t>149</t>
  </si>
  <si>
    <t>998781102</t>
  </si>
  <si>
    <t>Přesun hmot tonážní pro obklady keramické v objektech v přes 6 do 12 m</t>
  </si>
  <si>
    <t>276</t>
  </si>
  <si>
    <t>783</t>
  </si>
  <si>
    <t>Dokončovací práce - nátěry</t>
  </si>
  <si>
    <t>783301311</t>
  </si>
  <si>
    <t>Odmaštění zámečnických konstrukcí vodou ředitelným odmašťovačem</t>
  </si>
  <si>
    <t>278</t>
  </si>
  <si>
    <t>" zárubně oc." 0,25*(0,8*2+0,9*4+2,0*4*2+0,7*2*2)</t>
  </si>
  <si>
    <t>151</t>
  </si>
  <si>
    <t>783317101</t>
  </si>
  <si>
    <t>Krycí jednonásobný syntetický standardní nátěr zámečnických konstrukcí</t>
  </si>
  <si>
    <t>280</t>
  </si>
  <si>
    <t>6*2 "Přepočtené koeficientem množství</t>
  </si>
  <si>
    <t>784</t>
  </si>
  <si>
    <t>Dokončovací práce - malby a tapety</t>
  </si>
  <si>
    <t>784181121</t>
  </si>
  <si>
    <t>Hloubková jednonásobná bezbarvá penetrace podkladu v místnostech v do 3,80 m</t>
  </si>
  <si>
    <t>282</t>
  </si>
  <si>
    <t>" nové místnosti stěny" 112,436</t>
  </si>
  <si>
    <t>" SDK příčka" 14,948</t>
  </si>
  <si>
    <t>" SDK podhled" 56,6</t>
  </si>
  <si>
    <t>" učebna VT3" (12+6)*2*3,48+92-20</t>
  </si>
  <si>
    <t>153</t>
  </si>
  <si>
    <t>784221101</t>
  </si>
  <si>
    <t>Dvojnásobné bílé malby ze směsí za sucha dobře otěruvzdorných v místnostech do 3,80 m</t>
  </si>
  <si>
    <t>284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</si>
  <si>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</si>
  <si>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</si>
  <si>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</si>
  <si>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</si>
  <si>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</si>
  <si>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</si>
  <si>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</si>
  <si>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286</t>
  </si>
  <si>
    <t>VRN3</t>
  </si>
  <si>
    <t>Zařízení staveniště</t>
  </si>
  <si>
    <t>155</t>
  </si>
  <si>
    <t>032903000</t>
  </si>
  <si>
    <t>Náklady na provoz a údržbu vybavení staveniště</t>
  </si>
  <si>
    <t>288</t>
  </si>
  <si>
    <t>035103001</t>
  </si>
  <si>
    <t>Pronájem ploch</t>
  </si>
  <si>
    <t>290</t>
  </si>
  <si>
    <t>VRN5</t>
  </si>
  <si>
    <t>Finanční náklady</t>
  </si>
  <si>
    <t>157</t>
  </si>
  <si>
    <t>052002000</t>
  </si>
  <si>
    <t>Finanční rezerva</t>
  </si>
  <si>
    <t>292</t>
  </si>
  <si>
    <t>VRN7</t>
  </si>
  <si>
    <t>Provozní vlivy</t>
  </si>
  <si>
    <t>071103000</t>
  </si>
  <si>
    <t>Provoz investora</t>
  </si>
  <si>
    <t>294</t>
  </si>
  <si>
    <t>Ing. Jan Chyška</t>
  </si>
  <si>
    <t>Výlevka bez výtokových armatur keramická se sklopnou plastovou mřížkou 500 mm včetně montáže</t>
  </si>
  <si>
    <t xml:space="preserve">Zadavatel: Gymnázium Ostrov, příspěvková organizace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</si>
</sst>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L11" sqref="L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190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1">
        <v>1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20"/>
      <c r="BE5" s="218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20"/>
      <c r="BE6" s="219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9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9"/>
      <c r="BS8" s="17" t="s">
        <v>6</v>
      </c>
    </row>
    <row r="9" spans="1:74" ht="14.45" customHeight="1">
      <c r="B9" s="20"/>
      <c r="AR9" s="20"/>
      <c r="BE9" s="219"/>
      <c r="BS9" s="17" t="s">
        <v>6</v>
      </c>
    </row>
    <row r="10" spans="1:74" ht="12" customHeight="1">
      <c r="B10" s="20"/>
      <c r="D10" s="189" t="s">
        <v>828</v>
      </c>
      <c r="AK10" s="27" t="s">
        <v>25</v>
      </c>
      <c r="AN10" s="25" t="s">
        <v>1</v>
      </c>
      <c r="AR10" s="20"/>
      <c r="BE10" s="219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19"/>
      <c r="BS11" s="17" t="s">
        <v>6</v>
      </c>
    </row>
    <row r="12" spans="1:74" ht="6.95" customHeight="1">
      <c r="B12" s="20"/>
      <c r="AR12" s="20"/>
      <c r="BE12" s="219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9"/>
      <c r="BS13" s="17" t="s">
        <v>6</v>
      </c>
    </row>
    <row r="14" spans="1:74" ht="12.75">
      <c r="B14" s="20"/>
      <c r="E14" s="223" t="s">
        <v>29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7" t="s">
        <v>27</v>
      </c>
      <c r="AN14" s="29" t="s">
        <v>29</v>
      </c>
      <c r="AR14" s="20"/>
      <c r="BE14" s="219"/>
      <c r="BS14" s="17" t="s">
        <v>6</v>
      </c>
    </row>
    <row r="15" spans="1:74" ht="6.95" customHeight="1">
      <c r="B15" s="20"/>
      <c r="AR15" s="20"/>
      <c r="BE15" s="219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19"/>
      <c r="BS16" s="17" t="s">
        <v>3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19"/>
      <c r="BS17" s="17" t="s">
        <v>32</v>
      </c>
    </row>
    <row r="18" spans="2:71" ht="6.95" customHeight="1">
      <c r="B18" s="20"/>
      <c r="AR18" s="20"/>
      <c r="BE18" s="219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19"/>
      <c r="BS19" s="17" t="s">
        <v>6</v>
      </c>
    </row>
    <row r="20" spans="2:71" ht="18.399999999999999" customHeight="1">
      <c r="B20" s="20"/>
      <c r="E20" s="25" t="s">
        <v>26</v>
      </c>
      <c r="AK20" s="27" t="s">
        <v>27</v>
      </c>
      <c r="AN20" s="25" t="s">
        <v>1</v>
      </c>
      <c r="AR20" s="20"/>
      <c r="BE20" s="219"/>
      <c r="BS20" s="17" t="s">
        <v>32</v>
      </c>
    </row>
    <row r="21" spans="2:71" ht="6.95" customHeight="1">
      <c r="B21" s="20"/>
      <c r="AR21" s="20"/>
      <c r="BE21" s="219"/>
    </row>
    <row r="22" spans="2:71" ht="12" customHeight="1">
      <c r="B22" s="20"/>
      <c r="D22" s="27" t="s">
        <v>34</v>
      </c>
      <c r="AR22" s="20"/>
      <c r="BE22" s="219"/>
    </row>
    <row r="23" spans="2:71" ht="16.5" customHeight="1">
      <c r="B23" s="20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20"/>
      <c r="BE23" s="219"/>
    </row>
    <row r="24" spans="2:71" ht="6.95" customHeight="1">
      <c r="B24" s="20"/>
      <c r="AR24" s="20"/>
      <c r="BE24" s="219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6">
        <f>ROUND(AG94,2)</f>
        <v>0</v>
      </c>
      <c r="AL26" s="227"/>
      <c r="AM26" s="227"/>
      <c r="AN26" s="227"/>
      <c r="AO26" s="227"/>
      <c r="AR26" s="32"/>
      <c r="BE26" s="219"/>
    </row>
    <row r="27" spans="2:71" s="1" customFormat="1" ht="6.95" customHeight="1">
      <c r="B27" s="32"/>
      <c r="AR27" s="32"/>
      <c r="BE27" s="219"/>
    </row>
    <row r="28" spans="2:71" s="1" customFormat="1" ht="12.75">
      <c r="B28" s="32"/>
      <c r="L28" s="228" t="s">
        <v>36</v>
      </c>
      <c r="M28" s="228"/>
      <c r="N28" s="228"/>
      <c r="O28" s="228"/>
      <c r="P28" s="228"/>
      <c r="W28" s="228" t="s">
        <v>37</v>
      </c>
      <c r="X28" s="228"/>
      <c r="Y28" s="228"/>
      <c r="Z28" s="228"/>
      <c r="AA28" s="228"/>
      <c r="AB28" s="228"/>
      <c r="AC28" s="228"/>
      <c r="AD28" s="228"/>
      <c r="AE28" s="228"/>
      <c r="AK28" s="228" t="s">
        <v>38</v>
      </c>
      <c r="AL28" s="228"/>
      <c r="AM28" s="228"/>
      <c r="AN28" s="228"/>
      <c r="AO28" s="228"/>
      <c r="AR28" s="32"/>
      <c r="BE28" s="219"/>
    </row>
    <row r="29" spans="2:71" s="2" customFormat="1" ht="14.45" customHeight="1">
      <c r="B29" s="36"/>
      <c r="D29" s="27" t="s">
        <v>39</v>
      </c>
      <c r="F29" s="27" t="s">
        <v>40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6"/>
      <c r="BE29" s="220"/>
    </row>
    <row r="30" spans="2:71" s="2" customFormat="1" ht="14.45" customHeight="1">
      <c r="B30" s="36"/>
      <c r="F30" s="27" t="s">
        <v>41</v>
      </c>
      <c r="L30" s="208">
        <v>0.12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6"/>
      <c r="BE30" s="220"/>
    </row>
    <row r="31" spans="2:71" s="2" customFormat="1" ht="14.45" hidden="1" customHeight="1">
      <c r="B31" s="36"/>
      <c r="F31" s="27" t="s">
        <v>42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6"/>
      <c r="BE31" s="220"/>
    </row>
    <row r="32" spans="2:71" s="2" customFormat="1" ht="14.45" hidden="1" customHeight="1">
      <c r="B32" s="36"/>
      <c r="F32" s="27" t="s">
        <v>43</v>
      </c>
      <c r="L32" s="208">
        <v>0.12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6"/>
      <c r="BE32" s="220"/>
    </row>
    <row r="33" spans="2:57" s="2" customFormat="1" ht="14.45" hidden="1" customHeight="1">
      <c r="B33" s="36"/>
      <c r="F33" s="27" t="s">
        <v>44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6"/>
      <c r="BE33" s="220"/>
    </row>
    <row r="34" spans="2:57" s="1" customFormat="1" ht="6.95" customHeight="1">
      <c r="B34" s="32"/>
      <c r="AR34" s="32"/>
      <c r="BE34" s="219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9" t="s">
        <v>47</v>
      </c>
      <c r="Y35" s="210"/>
      <c r="Z35" s="210"/>
      <c r="AA35" s="210"/>
      <c r="AB35" s="210"/>
      <c r="AC35" s="39"/>
      <c r="AD35" s="39"/>
      <c r="AE35" s="39"/>
      <c r="AF35" s="39"/>
      <c r="AG35" s="39"/>
      <c r="AH35" s="39"/>
      <c r="AI35" s="39"/>
      <c r="AJ35" s="39"/>
      <c r="AK35" s="211">
        <f>SUM(AK26:AK33)</f>
        <v>0</v>
      </c>
      <c r="AL35" s="210"/>
      <c r="AM35" s="210"/>
      <c r="AN35" s="210"/>
      <c r="AO35" s="212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>
        <f>K5</f>
        <v>1</v>
      </c>
      <c r="AR84" s="48"/>
    </row>
    <row r="85" spans="1:91" s="4" customFormat="1" ht="36.950000000000003" customHeight="1">
      <c r="B85" s="49"/>
      <c r="C85" s="50" t="s">
        <v>16</v>
      </c>
      <c r="L85" s="197" t="str">
        <f>K6</f>
        <v>Stavební úpravy hygienického zázemí školy na parc.č.1163, k.ú. Ostrov nad Ohří - Pavilon B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Studentská 1205, Ostrov</v>
      </c>
      <c r="AI87" s="27" t="s">
        <v>22</v>
      </c>
      <c r="AM87" s="199" t="str">
        <f>IF(AN8= "","",AN8)</f>
        <v>1. 3. 2024</v>
      </c>
      <c r="AN87" s="199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 xml:space="preserve"> </v>
      </c>
      <c r="AI89" s="27" t="s">
        <v>30</v>
      </c>
      <c r="AM89" s="200" t="str">
        <f>IF(E17="","",E17)</f>
        <v>Ing. Štěpán Mosler</v>
      </c>
      <c r="AN89" s="201"/>
      <c r="AO89" s="201"/>
      <c r="AP89" s="201"/>
      <c r="AR89" s="32"/>
      <c r="AS89" s="202" t="s">
        <v>55</v>
      </c>
      <c r="AT89" s="203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00" t="str">
        <f>IF(E20="","",E20)</f>
        <v xml:space="preserve"> </v>
      </c>
      <c r="AN90" s="201"/>
      <c r="AO90" s="201"/>
      <c r="AP90" s="201"/>
      <c r="AR90" s="32"/>
      <c r="AS90" s="204"/>
      <c r="AT90" s="205"/>
      <c r="BD90" s="55"/>
    </row>
    <row r="91" spans="1:91" s="1" customFormat="1" ht="10.9" customHeight="1">
      <c r="B91" s="32"/>
      <c r="AR91" s="32"/>
      <c r="AS91" s="204"/>
      <c r="AT91" s="205"/>
      <c r="BD91" s="55"/>
    </row>
    <row r="92" spans="1:91" s="1" customFormat="1" ht="29.25" customHeight="1">
      <c r="B92" s="32"/>
      <c r="C92" s="192" t="s">
        <v>56</v>
      </c>
      <c r="D92" s="193"/>
      <c r="E92" s="193"/>
      <c r="F92" s="193"/>
      <c r="G92" s="193"/>
      <c r="H92" s="56"/>
      <c r="I92" s="194" t="s">
        <v>57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58</v>
      </c>
      <c r="AH92" s="193"/>
      <c r="AI92" s="193"/>
      <c r="AJ92" s="193"/>
      <c r="AK92" s="193"/>
      <c r="AL92" s="193"/>
      <c r="AM92" s="193"/>
      <c r="AN92" s="194" t="s">
        <v>59</v>
      </c>
      <c r="AO92" s="193"/>
      <c r="AP92" s="196"/>
      <c r="AQ92" s="57" t="s">
        <v>60</v>
      </c>
      <c r="AR92" s="32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9" customHeight="1">
      <c r="B93" s="32"/>
      <c r="AR93" s="32"/>
      <c r="AS93" s="61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74</v>
      </c>
      <c r="BT94" s="71" t="s">
        <v>75</v>
      </c>
      <c r="BU94" s="72" t="s">
        <v>76</v>
      </c>
      <c r="BV94" s="71" t="s">
        <v>14</v>
      </c>
      <c r="BW94" s="71" t="s">
        <v>4</v>
      </c>
      <c r="BX94" s="71" t="s">
        <v>77</v>
      </c>
      <c r="CL94" s="71" t="s">
        <v>1</v>
      </c>
    </row>
    <row r="95" spans="1:91" s="6" customFormat="1" ht="24.75" customHeight="1">
      <c r="A95" s="73" t="s">
        <v>78</v>
      </c>
      <c r="B95" s="74"/>
      <c r="C95" s="75"/>
      <c r="D95" s="215" t="s">
        <v>79</v>
      </c>
      <c r="E95" s="215"/>
      <c r="F95" s="215"/>
      <c r="G95" s="215"/>
      <c r="H95" s="215"/>
      <c r="I95" s="76"/>
      <c r="J95" s="215" t="s">
        <v>80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'1 - St. úpravy hygienické...'!J30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77" t="s">
        <v>81</v>
      </c>
      <c r="AR95" s="74"/>
      <c r="AS95" s="78">
        <v>0</v>
      </c>
      <c r="AT95" s="79">
        <f>ROUND(SUM(AV95:AW95),2)</f>
        <v>0</v>
      </c>
      <c r="AU95" s="80">
        <f>'1 - St. úpravy hygienické...'!P145</f>
        <v>0</v>
      </c>
      <c r="AV95" s="79">
        <f>'1 - St. úpravy hygienické...'!J33</f>
        <v>0</v>
      </c>
      <c r="AW95" s="79">
        <f>'1 - St. úpravy hygienické...'!J34</f>
        <v>0</v>
      </c>
      <c r="AX95" s="79">
        <f>'1 - St. úpravy hygienické...'!J35</f>
        <v>0</v>
      </c>
      <c r="AY95" s="79">
        <f>'1 - St. úpravy hygienické...'!J36</f>
        <v>0</v>
      </c>
      <c r="AZ95" s="79">
        <f>'1 - St. úpravy hygienické...'!F33</f>
        <v>0</v>
      </c>
      <c r="BA95" s="79">
        <f>'1 - St. úpravy hygienické...'!F34</f>
        <v>0</v>
      </c>
      <c r="BB95" s="79">
        <f>'1 - St. úpravy hygienické...'!F35</f>
        <v>0</v>
      </c>
      <c r="BC95" s="79">
        <f>'1 - St. úpravy hygienické...'!F36</f>
        <v>0</v>
      </c>
      <c r="BD95" s="81">
        <f>'1 - St. úpravy hygienické...'!F37</f>
        <v>0</v>
      </c>
      <c r="BT95" s="82" t="s">
        <v>79</v>
      </c>
      <c r="BV95" s="82" t="s">
        <v>14</v>
      </c>
      <c r="BW95" s="82" t="s">
        <v>82</v>
      </c>
      <c r="BX95" s="82" t="s">
        <v>4</v>
      </c>
      <c r="CL95" s="82" t="s">
        <v>1</v>
      </c>
      <c r="CM95" s="82" t="s">
        <v>83</v>
      </c>
    </row>
    <row r="96" spans="1:91" s="1" customFormat="1" ht="30" customHeight="1">
      <c r="B96" s="32"/>
      <c r="AR96" s="32"/>
    </row>
    <row r="97" spans="2:44" s="1" customFormat="1" ht="6.95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 - St. úpravy hygienick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508"/>
  <sheetViews>
    <sheetView showGridLines="0" workbookViewId="0">
      <selection activeCell="D14" sqref="D1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7" t="s">
        <v>82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84</v>
      </c>
      <c r="L4" s="20"/>
      <c r="M4" s="8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0" t="str">
        <f>'Rekapitulace stavby'!K6</f>
        <v>Stavební úpravy hygienického zázemí školy na parc.č.1163, k.ú. Ostrov nad Ohří - Pavilon B</v>
      </c>
      <c r="F7" s="231"/>
      <c r="G7" s="231"/>
      <c r="H7" s="231"/>
      <c r="L7" s="20"/>
    </row>
    <row r="8" spans="2:46" s="1" customFormat="1" ht="12" customHeight="1">
      <c r="B8" s="32"/>
      <c r="D8" s="27" t="s">
        <v>85</v>
      </c>
      <c r="L8" s="32"/>
    </row>
    <row r="9" spans="2:46" s="1" customFormat="1" ht="16.5" customHeight="1">
      <c r="B9" s="32"/>
      <c r="E9" s="197" t="s">
        <v>86</v>
      </c>
      <c r="F9" s="229"/>
      <c r="G9" s="229"/>
      <c r="H9" s="22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26</v>
      </c>
      <c r="I12" s="27" t="s">
        <v>22</v>
      </c>
      <c r="J12" s="52" t="str">
        <f>'Rekapitulace stavby'!AN8</f>
        <v>1. 3. 2024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189" t="s">
        <v>828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21"/>
      <c r="G18" s="221"/>
      <c r="H18" s="22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Ing. Štěpán Mosler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F23" s="188" t="s">
        <v>826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4"/>
      <c r="E27" s="225" t="s">
        <v>1</v>
      </c>
      <c r="F27" s="225"/>
      <c r="G27" s="225"/>
      <c r="H27" s="225"/>
      <c r="L27" s="8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85" t="s">
        <v>35</v>
      </c>
      <c r="J30" s="65">
        <f>ROUND(J145,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86" t="s">
        <v>39</v>
      </c>
      <c r="E33" s="27" t="s">
        <v>40</v>
      </c>
      <c r="F33" s="87">
        <f>ROUND((SUM(BE145:BE507)),  2)</f>
        <v>0</v>
      </c>
      <c r="I33" s="88">
        <v>0.21</v>
      </c>
      <c r="J33" s="87">
        <f>ROUND(((SUM(BE145:BE507))*I33),  2)</f>
        <v>0</v>
      </c>
      <c r="L33" s="32"/>
    </row>
    <row r="34" spans="2:12" s="1" customFormat="1" ht="14.45" customHeight="1">
      <c r="B34" s="32"/>
      <c r="E34" s="27" t="s">
        <v>41</v>
      </c>
      <c r="F34" s="87">
        <f>ROUND((SUM(BF145:BF507)),  2)</f>
        <v>0</v>
      </c>
      <c r="I34" s="88">
        <v>0.12</v>
      </c>
      <c r="J34" s="87">
        <f>ROUND(((SUM(BF145:BF507))*I34),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87">
        <f>ROUND((SUM(BG145:BG507)),  2)</f>
        <v>0</v>
      </c>
      <c r="I35" s="88">
        <v>0.21</v>
      </c>
      <c r="J35" s="8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87">
        <f>ROUND((SUM(BH145:BH507)),  2)</f>
        <v>0</v>
      </c>
      <c r="I36" s="88">
        <v>0.12</v>
      </c>
      <c r="J36" s="87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87">
        <f>ROUND((SUM(BI145:BI507)),  2)</f>
        <v>0</v>
      </c>
      <c r="I37" s="88">
        <v>0</v>
      </c>
      <c r="J37" s="87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89"/>
      <c r="D39" s="90" t="s">
        <v>45</v>
      </c>
      <c r="E39" s="56"/>
      <c r="F39" s="56"/>
      <c r="G39" s="91" t="s">
        <v>46</v>
      </c>
      <c r="H39" s="92" t="s">
        <v>47</v>
      </c>
      <c r="I39" s="56"/>
      <c r="J39" s="93">
        <f>SUM(J30:J37)</f>
        <v>0</v>
      </c>
      <c r="K39" s="9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5" t="s">
        <v>51</v>
      </c>
      <c r="G61" s="43" t="s">
        <v>50</v>
      </c>
      <c r="H61" s="34"/>
      <c r="I61" s="34"/>
      <c r="J61" s="9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5" t="s">
        <v>51</v>
      </c>
      <c r="G76" s="43" t="s">
        <v>50</v>
      </c>
      <c r="H76" s="34"/>
      <c r="I76" s="34"/>
      <c r="J76" s="96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87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0" t="str">
        <f>E7</f>
        <v>Stavební úpravy hygienického zázemí školy na parc.č.1163, k.ú. Ostrov nad Ohří - Pavilon B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85</v>
      </c>
      <c r="L86" s="32"/>
    </row>
    <row r="87" spans="2:47" s="1" customFormat="1" ht="16.5" customHeight="1">
      <c r="B87" s="32"/>
      <c r="E87" s="197" t="str">
        <f>E9</f>
        <v xml:space="preserve">1 - St. úpravy hygienického zázemí 1.NP a 2.NP </v>
      </c>
      <c r="F87" s="229"/>
      <c r="G87" s="229"/>
      <c r="H87" s="229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1. 3. 2024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>Ing. Štěpán Mosler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97" t="s">
        <v>88</v>
      </c>
      <c r="D94" s="89"/>
      <c r="E94" s="89"/>
      <c r="F94" s="89"/>
      <c r="G94" s="89"/>
      <c r="H94" s="89"/>
      <c r="I94" s="89"/>
      <c r="J94" s="98" t="s">
        <v>89</v>
      </c>
      <c r="K94" s="8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99" t="s">
        <v>90</v>
      </c>
      <c r="J96" s="65">
        <f>J145</f>
        <v>0</v>
      </c>
      <c r="L96" s="32"/>
      <c r="AU96" s="17" t="s">
        <v>91</v>
      </c>
    </row>
    <row r="97" spans="2:12" s="8" customFormat="1" ht="24.95" customHeight="1">
      <c r="B97" s="100"/>
      <c r="D97" s="101" t="s">
        <v>92</v>
      </c>
      <c r="E97" s="102"/>
      <c r="F97" s="102"/>
      <c r="G97" s="102"/>
      <c r="H97" s="102"/>
      <c r="I97" s="102"/>
      <c r="J97" s="103">
        <f>J146</f>
        <v>0</v>
      </c>
      <c r="L97" s="100"/>
    </row>
    <row r="98" spans="2:12" s="9" customFormat="1" ht="19.899999999999999" customHeight="1">
      <c r="B98" s="104"/>
      <c r="D98" s="105" t="s">
        <v>93</v>
      </c>
      <c r="E98" s="106"/>
      <c r="F98" s="106"/>
      <c r="G98" s="106"/>
      <c r="H98" s="106"/>
      <c r="I98" s="106"/>
      <c r="J98" s="107">
        <f>J147</f>
        <v>0</v>
      </c>
      <c r="L98" s="104"/>
    </row>
    <row r="99" spans="2:12" s="9" customFormat="1" ht="19.899999999999999" customHeight="1">
      <c r="B99" s="104"/>
      <c r="D99" s="105" t="s">
        <v>94</v>
      </c>
      <c r="E99" s="106"/>
      <c r="F99" s="106"/>
      <c r="G99" s="106"/>
      <c r="H99" s="106"/>
      <c r="I99" s="106"/>
      <c r="J99" s="107">
        <f>J153</f>
        <v>0</v>
      </c>
      <c r="L99" s="104"/>
    </row>
    <row r="100" spans="2:12" s="9" customFormat="1" ht="19.899999999999999" customHeight="1">
      <c r="B100" s="104"/>
      <c r="D100" s="105" t="s">
        <v>95</v>
      </c>
      <c r="E100" s="106"/>
      <c r="F100" s="106"/>
      <c r="G100" s="106"/>
      <c r="H100" s="106"/>
      <c r="I100" s="106"/>
      <c r="J100" s="107">
        <f>J189</f>
        <v>0</v>
      </c>
      <c r="L100" s="104"/>
    </row>
    <row r="101" spans="2:12" s="9" customFormat="1" ht="19.899999999999999" customHeight="1">
      <c r="B101" s="104"/>
      <c r="D101" s="105" t="s">
        <v>96</v>
      </c>
      <c r="E101" s="106"/>
      <c r="F101" s="106"/>
      <c r="G101" s="106"/>
      <c r="H101" s="106"/>
      <c r="I101" s="106"/>
      <c r="J101" s="107">
        <f>J196</f>
        <v>0</v>
      </c>
      <c r="L101" s="104"/>
    </row>
    <row r="102" spans="2:12" s="9" customFormat="1" ht="19.899999999999999" customHeight="1">
      <c r="B102" s="104"/>
      <c r="D102" s="105" t="s">
        <v>97</v>
      </c>
      <c r="E102" s="106"/>
      <c r="F102" s="106"/>
      <c r="G102" s="106"/>
      <c r="H102" s="106"/>
      <c r="I102" s="106"/>
      <c r="J102" s="107">
        <f>J203</f>
        <v>0</v>
      </c>
      <c r="L102" s="104"/>
    </row>
    <row r="103" spans="2:12" s="9" customFormat="1" ht="19.899999999999999" customHeight="1">
      <c r="B103" s="104"/>
      <c r="D103" s="105" t="s">
        <v>98</v>
      </c>
      <c r="E103" s="106"/>
      <c r="F103" s="106"/>
      <c r="G103" s="106"/>
      <c r="H103" s="106"/>
      <c r="I103" s="106"/>
      <c r="J103" s="107">
        <f>J207</f>
        <v>0</v>
      </c>
      <c r="L103" s="104"/>
    </row>
    <row r="104" spans="2:12" s="9" customFormat="1" ht="19.899999999999999" customHeight="1">
      <c r="B104" s="104"/>
      <c r="D104" s="105" t="s">
        <v>99</v>
      </c>
      <c r="E104" s="106"/>
      <c r="F104" s="106"/>
      <c r="G104" s="106"/>
      <c r="H104" s="106"/>
      <c r="I104" s="106"/>
      <c r="J104" s="107">
        <f>J211</f>
        <v>0</v>
      </c>
      <c r="L104" s="104"/>
    </row>
    <row r="105" spans="2:12" s="9" customFormat="1" ht="19.899999999999999" customHeight="1">
      <c r="B105" s="104"/>
      <c r="D105" s="105" t="s">
        <v>100</v>
      </c>
      <c r="E105" s="106"/>
      <c r="F105" s="106"/>
      <c r="G105" s="106"/>
      <c r="H105" s="106"/>
      <c r="I105" s="106"/>
      <c r="J105" s="107">
        <f>J245</f>
        <v>0</v>
      </c>
      <c r="L105" s="104"/>
    </row>
    <row r="106" spans="2:12" s="9" customFormat="1" ht="19.899999999999999" customHeight="1">
      <c r="B106" s="104"/>
      <c r="D106" s="105" t="s">
        <v>101</v>
      </c>
      <c r="E106" s="106"/>
      <c r="F106" s="106"/>
      <c r="G106" s="106"/>
      <c r="H106" s="106"/>
      <c r="I106" s="106"/>
      <c r="J106" s="107">
        <f>J255</f>
        <v>0</v>
      </c>
      <c r="L106" s="104"/>
    </row>
    <row r="107" spans="2:12" s="8" customFormat="1" ht="24.95" customHeight="1">
      <c r="B107" s="100"/>
      <c r="D107" s="101" t="s">
        <v>102</v>
      </c>
      <c r="E107" s="102"/>
      <c r="F107" s="102"/>
      <c r="G107" s="102"/>
      <c r="H107" s="102"/>
      <c r="I107" s="102"/>
      <c r="J107" s="103">
        <f>J257</f>
        <v>0</v>
      </c>
      <c r="L107" s="100"/>
    </row>
    <row r="108" spans="2:12" s="9" customFormat="1" ht="19.899999999999999" customHeight="1">
      <c r="B108" s="104"/>
      <c r="D108" s="105" t="s">
        <v>103</v>
      </c>
      <c r="E108" s="106"/>
      <c r="F108" s="106"/>
      <c r="G108" s="106"/>
      <c r="H108" s="106"/>
      <c r="I108" s="106"/>
      <c r="J108" s="107">
        <f>J258</f>
        <v>0</v>
      </c>
      <c r="L108" s="104"/>
    </row>
    <row r="109" spans="2:12" s="9" customFormat="1" ht="19.899999999999999" customHeight="1">
      <c r="B109" s="104"/>
      <c r="D109" s="105" t="s">
        <v>104</v>
      </c>
      <c r="E109" s="106"/>
      <c r="F109" s="106"/>
      <c r="G109" s="106"/>
      <c r="H109" s="106"/>
      <c r="I109" s="106"/>
      <c r="J109" s="107">
        <f>J276</f>
        <v>0</v>
      </c>
      <c r="L109" s="104"/>
    </row>
    <row r="110" spans="2:12" s="9" customFormat="1" ht="19.899999999999999" customHeight="1">
      <c r="B110" s="104"/>
      <c r="D110" s="105" t="s">
        <v>105</v>
      </c>
      <c r="E110" s="106"/>
      <c r="F110" s="106"/>
      <c r="G110" s="106"/>
      <c r="H110" s="106"/>
      <c r="I110" s="106"/>
      <c r="J110" s="107">
        <f>J293</f>
        <v>0</v>
      </c>
      <c r="L110" s="104"/>
    </row>
    <row r="111" spans="2:12" s="9" customFormat="1" ht="19.899999999999999" customHeight="1">
      <c r="B111" s="104"/>
      <c r="D111" s="105" t="s">
        <v>106</v>
      </c>
      <c r="E111" s="106"/>
      <c r="F111" s="106"/>
      <c r="G111" s="106"/>
      <c r="H111" s="106"/>
      <c r="I111" s="106"/>
      <c r="J111" s="107">
        <f>J336</f>
        <v>0</v>
      </c>
      <c r="L111" s="104"/>
    </row>
    <row r="112" spans="2:12" s="9" customFormat="1" ht="19.899999999999999" customHeight="1">
      <c r="B112" s="104"/>
      <c r="D112" s="105" t="s">
        <v>107</v>
      </c>
      <c r="E112" s="106"/>
      <c r="F112" s="106"/>
      <c r="G112" s="106"/>
      <c r="H112" s="106"/>
      <c r="I112" s="106"/>
      <c r="J112" s="107">
        <f>J340</f>
        <v>0</v>
      </c>
      <c r="L112" s="104"/>
    </row>
    <row r="113" spans="2:12" s="9" customFormat="1" ht="19.899999999999999" customHeight="1">
      <c r="B113" s="104"/>
      <c r="D113" s="105" t="s">
        <v>108</v>
      </c>
      <c r="E113" s="106"/>
      <c r="F113" s="106"/>
      <c r="G113" s="106"/>
      <c r="H113" s="106"/>
      <c r="I113" s="106"/>
      <c r="J113" s="107">
        <f>J348</f>
        <v>0</v>
      </c>
      <c r="L113" s="104"/>
    </row>
    <row r="114" spans="2:12" s="9" customFormat="1" ht="19.899999999999999" customHeight="1">
      <c r="B114" s="104"/>
      <c r="D114" s="105" t="s">
        <v>109</v>
      </c>
      <c r="E114" s="106"/>
      <c r="F114" s="106"/>
      <c r="G114" s="106"/>
      <c r="H114" s="106"/>
      <c r="I114" s="106"/>
      <c r="J114" s="107">
        <f>J363</f>
        <v>0</v>
      </c>
      <c r="L114" s="104"/>
    </row>
    <row r="115" spans="2:12" s="9" customFormat="1" ht="19.899999999999999" customHeight="1">
      <c r="B115" s="104"/>
      <c r="D115" s="105" t="s">
        <v>110</v>
      </c>
      <c r="E115" s="106"/>
      <c r="F115" s="106"/>
      <c r="G115" s="106"/>
      <c r="H115" s="106"/>
      <c r="I115" s="106"/>
      <c r="J115" s="107">
        <f>J402</f>
        <v>0</v>
      </c>
      <c r="L115" s="104"/>
    </row>
    <row r="116" spans="2:12" s="9" customFormat="1" ht="19.899999999999999" customHeight="1">
      <c r="B116" s="104"/>
      <c r="D116" s="105" t="s">
        <v>111</v>
      </c>
      <c r="E116" s="106"/>
      <c r="F116" s="106"/>
      <c r="G116" s="106"/>
      <c r="H116" s="106"/>
      <c r="I116" s="106"/>
      <c r="J116" s="107">
        <f>J422</f>
        <v>0</v>
      </c>
      <c r="L116" s="104"/>
    </row>
    <row r="117" spans="2:12" s="9" customFormat="1" ht="19.899999999999999" customHeight="1">
      <c r="B117" s="104"/>
      <c r="D117" s="105" t="s">
        <v>112</v>
      </c>
      <c r="E117" s="106"/>
      <c r="F117" s="106"/>
      <c r="G117" s="106"/>
      <c r="H117" s="106"/>
      <c r="I117" s="106"/>
      <c r="J117" s="107">
        <f>J426</f>
        <v>0</v>
      </c>
      <c r="L117" s="104"/>
    </row>
    <row r="118" spans="2:12" s="9" customFormat="1" ht="19.899999999999999" customHeight="1">
      <c r="B118" s="104"/>
      <c r="D118" s="105" t="s">
        <v>113</v>
      </c>
      <c r="E118" s="106"/>
      <c r="F118" s="106"/>
      <c r="G118" s="106"/>
      <c r="H118" s="106"/>
      <c r="I118" s="106"/>
      <c r="J118" s="107">
        <f>J454</f>
        <v>0</v>
      </c>
      <c r="L118" s="104"/>
    </row>
    <row r="119" spans="2:12" s="9" customFormat="1" ht="19.899999999999999" customHeight="1">
      <c r="B119" s="104"/>
      <c r="D119" s="105" t="s">
        <v>114</v>
      </c>
      <c r="E119" s="106"/>
      <c r="F119" s="106"/>
      <c r="G119" s="106"/>
      <c r="H119" s="106"/>
      <c r="I119" s="106"/>
      <c r="J119" s="107">
        <f>J483</f>
        <v>0</v>
      </c>
      <c r="L119" s="104"/>
    </row>
    <row r="120" spans="2:12" s="9" customFormat="1" ht="19.899999999999999" customHeight="1">
      <c r="B120" s="104"/>
      <c r="D120" s="105" t="s">
        <v>115</v>
      </c>
      <c r="E120" s="106"/>
      <c r="F120" s="106"/>
      <c r="G120" s="106"/>
      <c r="H120" s="106"/>
      <c r="I120" s="106"/>
      <c r="J120" s="107">
        <f>J490</f>
        <v>0</v>
      </c>
      <c r="L120" s="104"/>
    </row>
    <row r="121" spans="2:12" s="8" customFormat="1" ht="24.95" customHeight="1">
      <c r="B121" s="100"/>
      <c r="D121" s="101" t="s">
        <v>116</v>
      </c>
      <c r="E121" s="102"/>
      <c r="F121" s="102"/>
      <c r="G121" s="102"/>
      <c r="H121" s="102"/>
      <c r="I121" s="102"/>
      <c r="J121" s="103">
        <f>J498</f>
        <v>0</v>
      </c>
      <c r="L121" s="100"/>
    </row>
    <row r="122" spans="2:12" s="9" customFormat="1" ht="19.899999999999999" customHeight="1">
      <c r="B122" s="104"/>
      <c r="D122" s="105" t="s">
        <v>117</v>
      </c>
      <c r="E122" s="106"/>
      <c r="F122" s="106"/>
      <c r="G122" s="106"/>
      <c r="H122" s="106"/>
      <c r="I122" s="106"/>
      <c r="J122" s="107">
        <f>J499</f>
        <v>0</v>
      </c>
      <c r="L122" s="104"/>
    </row>
    <row r="123" spans="2:12" s="9" customFormat="1" ht="19.899999999999999" customHeight="1">
      <c r="B123" s="104"/>
      <c r="D123" s="105" t="s">
        <v>118</v>
      </c>
      <c r="E123" s="106"/>
      <c r="F123" s="106"/>
      <c r="G123" s="106"/>
      <c r="H123" s="106"/>
      <c r="I123" s="106"/>
      <c r="J123" s="107">
        <f>J501</f>
        <v>0</v>
      </c>
      <c r="L123" s="104"/>
    </row>
    <row r="124" spans="2:12" s="9" customFormat="1" ht="19.899999999999999" customHeight="1">
      <c r="B124" s="104"/>
      <c r="D124" s="105" t="s">
        <v>119</v>
      </c>
      <c r="E124" s="106"/>
      <c r="F124" s="106"/>
      <c r="G124" s="106"/>
      <c r="H124" s="106"/>
      <c r="I124" s="106"/>
      <c r="J124" s="107">
        <f>J504</f>
        <v>0</v>
      </c>
      <c r="L124" s="104"/>
    </row>
    <row r="125" spans="2:12" s="9" customFormat="1" ht="19.899999999999999" customHeight="1">
      <c r="B125" s="104"/>
      <c r="D125" s="105" t="s">
        <v>120</v>
      </c>
      <c r="E125" s="106"/>
      <c r="F125" s="106"/>
      <c r="G125" s="106"/>
      <c r="H125" s="106"/>
      <c r="I125" s="106"/>
      <c r="J125" s="107">
        <f>J506</f>
        <v>0</v>
      </c>
      <c r="L125" s="104"/>
    </row>
    <row r="126" spans="2:12" s="1" customFormat="1" ht="21.75" customHeight="1">
      <c r="B126" s="32"/>
      <c r="L126" s="32"/>
    </row>
    <row r="127" spans="2:12" s="1" customFormat="1" ht="6.95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2"/>
    </row>
    <row r="131" spans="2:20" s="1" customFormat="1" ht="6.95" customHeight="1"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32"/>
    </row>
    <row r="132" spans="2:20" s="1" customFormat="1" ht="24.95" customHeight="1">
      <c r="B132" s="32"/>
      <c r="C132" s="21" t="s">
        <v>121</v>
      </c>
      <c r="L132" s="32"/>
    </row>
    <row r="133" spans="2:20" s="1" customFormat="1" ht="6.95" customHeight="1">
      <c r="B133" s="32"/>
      <c r="L133" s="32"/>
    </row>
    <row r="134" spans="2:20" s="1" customFormat="1" ht="12" customHeight="1">
      <c r="B134" s="32"/>
      <c r="C134" s="27" t="s">
        <v>16</v>
      </c>
      <c r="L134" s="32"/>
    </row>
    <row r="135" spans="2:20" s="1" customFormat="1" ht="26.25" customHeight="1">
      <c r="B135" s="32"/>
      <c r="E135" s="230" t="str">
        <f>E7</f>
        <v>Stavební úpravy hygienického zázemí školy na parc.č.1163, k.ú. Ostrov nad Ohří - Pavilon B</v>
      </c>
      <c r="F135" s="231"/>
      <c r="G135" s="231"/>
      <c r="H135" s="231"/>
      <c r="L135" s="32"/>
    </row>
    <row r="136" spans="2:20" s="1" customFormat="1" ht="12" customHeight="1">
      <c r="B136" s="32"/>
      <c r="C136" s="27" t="s">
        <v>85</v>
      </c>
      <c r="L136" s="32"/>
    </row>
    <row r="137" spans="2:20" s="1" customFormat="1" ht="16.5" customHeight="1">
      <c r="B137" s="32"/>
      <c r="E137" s="197" t="str">
        <f>E9</f>
        <v xml:space="preserve">1 - St. úpravy hygienického zázemí 1.NP a 2.NP </v>
      </c>
      <c r="F137" s="229"/>
      <c r="G137" s="229"/>
      <c r="H137" s="229"/>
      <c r="L137" s="32"/>
    </row>
    <row r="138" spans="2:20" s="1" customFormat="1" ht="6.95" customHeight="1">
      <c r="B138" s="32"/>
      <c r="L138" s="32"/>
    </row>
    <row r="139" spans="2:20" s="1" customFormat="1" ht="12" customHeight="1">
      <c r="B139" s="32"/>
      <c r="C139" s="27" t="s">
        <v>20</v>
      </c>
      <c r="F139" s="25" t="str">
        <f>F12</f>
        <v xml:space="preserve"> </v>
      </c>
      <c r="I139" s="27" t="s">
        <v>22</v>
      </c>
      <c r="J139" s="52" t="str">
        <f>IF(J12="","",J12)</f>
        <v>1. 3. 2024</v>
      </c>
      <c r="L139" s="32"/>
    </row>
    <row r="140" spans="2:20" s="1" customFormat="1" ht="6.95" customHeight="1">
      <c r="B140" s="32"/>
      <c r="L140" s="32"/>
    </row>
    <row r="141" spans="2:20" s="1" customFormat="1" ht="15.2" customHeight="1">
      <c r="B141" s="32"/>
      <c r="C141" s="27" t="s">
        <v>24</v>
      </c>
      <c r="F141" s="25" t="str">
        <f>E15</f>
        <v xml:space="preserve"> </v>
      </c>
      <c r="I141" s="27" t="s">
        <v>30</v>
      </c>
      <c r="J141" s="30" t="str">
        <f>E21</f>
        <v>Ing. Štěpán Mosler</v>
      </c>
      <c r="L141" s="32"/>
    </row>
    <row r="142" spans="2:20" s="1" customFormat="1" ht="15.2" customHeight="1">
      <c r="B142" s="32"/>
      <c r="C142" s="27" t="s">
        <v>28</v>
      </c>
      <c r="F142" s="25" t="str">
        <f>IF(E18="","",E18)</f>
        <v>Vyplň údaj</v>
      </c>
      <c r="I142" s="27" t="s">
        <v>33</v>
      </c>
      <c r="J142" s="30" t="str">
        <f>E24</f>
        <v xml:space="preserve"> </v>
      </c>
      <c r="L142" s="32"/>
    </row>
    <row r="143" spans="2:20" s="1" customFormat="1" ht="10.35" customHeight="1">
      <c r="B143" s="32"/>
      <c r="L143" s="32"/>
    </row>
    <row r="144" spans="2:20" s="10" customFormat="1" ht="29.25" customHeight="1">
      <c r="B144" s="108"/>
      <c r="C144" s="109" t="s">
        <v>122</v>
      </c>
      <c r="D144" s="110" t="s">
        <v>60</v>
      </c>
      <c r="E144" s="110" t="s">
        <v>56</v>
      </c>
      <c r="F144" s="110" t="s">
        <v>57</v>
      </c>
      <c r="G144" s="110" t="s">
        <v>123</v>
      </c>
      <c r="H144" s="110" t="s">
        <v>124</v>
      </c>
      <c r="I144" s="110" t="s">
        <v>125</v>
      </c>
      <c r="J144" s="111" t="s">
        <v>89</v>
      </c>
      <c r="K144" s="112" t="s">
        <v>126</v>
      </c>
      <c r="L144" s="108"/>
      <c r="M144" s="58" t="s">
        <v>1</v>
      </c>
      <c r="N144" s="59" t="s">
        <v>39</v>
      </c>
      <c r="O144" s="59" t="s">
        <v>127</v>
      </c>
      <c r="P144" s="59" t="s">
        <v>128</v>
      </c>
      <c r="Q144" s="59" t="s">
        <v>129</v>
      </c>
      <c r="R144" s="59" t="s">
        <v>130</v>
      </c>
      <c r="S144" s="59" t="s">
        <v>131</v>
      </c>
      <c r="T144" s="60" t="s">
        <v>132</v>
      </c>
    </row>
    <row r="145" spans="2:65" s="1" customFormat="1" ht="22.9" customHeight="1">
      <c r="B145" s="32"/>
      <c r="C145" s="63" t="s">
        <v>133</v>
      </c>
      <c r="J145" s="113">
        <f>BK145</f>
        <v>0</v>
      </c>
      <c r="L145" s="32"/>
      <c r="M145" s="61"/>
      <c r="N145" s="53"/>
      <c r="O145" s="53"/>
      <c r="P145" s="114">
        <f>P146+P257+P498</f>
        <v>0</v>
      </c>
      <c r="Q145" s="53"/>
      <c r="R145" s="114">
        <f>R146+R257+R498</f>
        <v>3.6432709799999996</v>
      </c>
      <c r="S145" s="53"/>
      <c r="T145" s="115">
        <f>T146+T257+T498</f>
        <v>1.4270099999999999</v>
      </c>
      <c r="AT145" s="17" t="s">
        <v>74</v>
      </c>
      <c r="AU145" s="17" t="s">
        <v>91</v>
      </c>
      <c r="BK145" s="116">
        <f>BK146+BK257+BK498</f>
        <v>0</v>
      </c>
    </row>
    <row r="146" spans="2:65" s="11" customFormat="1" ht="25.9" customHeight="1">
      <c r="B146" s="117"/>
      <c r="D146" s="118" t="s">
        <v>74</v>
      </c>
      <c r="E146" s="119" t="s">
        <v>134</v>
      </c>
      <c r="F146" s="119" t="s">
        <v>135</v>
      </c>
      <c r="I146" s="120"/>
      <c r="J146" s="121">
        <f>BK146</f>
        <v>0</v>
      </c>
      <c r="L146" s="117"/>
      <c r="M146" s="122"/>
      <c r="P146" s="123">
        <f>P147+P153+P189+P196+P203+P207+P211+P245+P255</f>
        <v>0</v>
      </c>
      <c r="R146" s="123">
        <f>R147+R153+R189+R196+R203+R207+R211+R245+R255</f>
        <v>2.2261355999999997</v>
      </c>
      <c r="T146" s="124">
        <f>T147+T153+T189+T196+T203+T207+T211+T245+T255</f>
        <v>1.4270099999999999</v>
      </c>
      <c r="AR146" s="118" t="s">
        <v>79</v>
      </c>
      <c r="AT146" s="125" t="s">
        <v>74</v>
      </c>
      <c r="AU146" s="125" t="s">
        <v>75</v>
      </c>
      <c r="AY146" s="118" t="s">
        <v>136</v>
      </c>
      <c r="BK146" s="126">
        <f>BK147+BK153+BK189+BK196+BK203+BK207+BK211+BK245+BK255</f>
        <v>0</v>
      </c>
    </row>
    <row r="147" spans="2:65" s="11" customFormat="1" ht="22.9" customHeight="1">
      <c r="B147" s="117"/>
      <c r="D147" s="118" t="s">
        <v>74</v>
      </c>
      <c r="E147" s="127" t="s">
        <v>137</v>
      </c>
      <c r="F147" s="127" t="s">
        <v>138</v>
      </c>
      <c r="I147" s="120"/>
      <c r="J147" s="128">
        <f>BK147</f>
        <v>0</v>
      </c>
      <c r="L147" s="117"/>
      <c r="M147" s="122"/>
      <c r="P147" s="123">
        <f>SUM(P148:P152)</f>
        <v>0</v>
      </c>
      <c r="R147" s="123">
        <f>SUM(R148:R152)</f>
        <v>0</v>
      </c>
      <c r="T147" s="124">
        <f>SUM(T148:T152)</f>
        <v>0</v>
      </c>
      <c r="AR147" s="118" t="s">
        <v>79</v>
      </c>
      <c r="AT147" s="125" t="s">
        <v>74</v>
      </c>
      <c r="AU147" s="125" t="s">
        <v>79</v>
      </c>
      <c r="AY147" s="118" t="s">
        <v>136</v>
      </c>
      <c r="BK147" s="126">
        <f>SUM(BK148:BK152)</f>
        <v>0</v>
      </c>
    </row>
    <row r="148" spans="2:65" s="1" customFormat="1" ht="24.2" customHeight="1">
      <c r="B148" s="129"/>
      <c r="C148" s="130" t="s">
        <v>79</v>
      </c>
      <c r="D148" s="130" t="s">
        <v>139</v>
      </c>
      <c r="E148" s="131" t="s">
        <v>140</v>
      </c>
      <c r="F148" s="132" t="s">
        <v>141</v>
      </c>
      <c r="G148" s="133" t="s">
        <v>142</v>
      </c>
      <c r="H148" s="134">
        <v>33.923999999999999</v>
      </c>
      <c r="I148" s="135"/>
      <c r="J148" s="136">
        <f>ROUND(I148*H148,2)</f>
        <v>0</v>
      </c>
      <c r="K148" s="137"/>
      <c r="L148" s="32"/>
      <c r="M148" s="138" t="s">
        <v>1</v>
      </c>
      <c r="N148" s="139" t="s">
        <v>40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143</v>
      </c>
      <c r="AT148" s="142" t="s">
        <v>139</v>
      </c>
      <c r="AU148" s="142" t="s">
        <v>83</v>
      </c>
      <c r="AY148" s="17" t="s">
        <v>136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79</v>
      </c>
      <c r="BK148" s="143">
        <f>ROUND(I148*H148,2)</f>
        <v>0</v>
      </c>
      <c r="BL148" s="17" t="s">
        <v>143</v>
      </c>
      <c r="BM148" s="142" t="s">
        <v>83</v>
      </c>
    </row>
    <row r="149" spans="2:65" s="12" customFormat="1">
      <c r="B149" s="144"/>
      <c r="D149" s="145" t="s">
        <v>144</v>
      </c>
      <c r="E149" s="146" t="s">
        <v>1</v>
      </c>
      <c r="F149" s="147" t="s">
        <v>145</v>
      </c>
      <c r="H149" s="148">
        <v>16.913</v>
      </c>
      <c r="I149" s="149"/>
      <c r="L149" s="144"/>
      <c r="M149" s="150"/>
      <c r="T149" s="151"/>
      <c r="AT149" s="146" t="s">
        <v>144</v>
      </c>
      <c r="AU149" s="146" t="s">
        <v>83</v>
      </c>
      <c r="AV149" s="12" t="s">
        <v>83</v>
      </c>
      <c r="AW149" s="12" t="s">
        <v>32</v>
      </c>
      <c r="AX149" s="12" t="s">
        <v>75</v>
      </c>
      <c r="AY149" s="146" t="s">
        <v>136</v>
      </c>
    </row>
    <row r="150" spans="2:65" s="12" customFormat="1">
      <c r="B150" s="144"/>
      <c r="D150" s="145" t="s">
        <v>144</v>
      </c>
      <c r="E150" s="146" t="s">
        <v>1</v>
      </c>
      <c r="F150" s="147" t="s">
        <v>146</v>
      </c>
      <c r="H150" s="148">
        <v>17.010999999999999</v>
      </c>
      <c r="I150" s="149"/>
      <c r="L150" s="144"/>
      <c r="M150" s="150"/>
      <c r="T150" s="151"/>
      <c r="AT150" s="146" t="s">
        <v>144</v>
      </c>
      <c r="AU150" s="146" t="s">
        <v>83</v>
      </c>
      <c r="AV150" s="12" t="s">
        <v>83</v>
      </c>
      <c r="AW150" s="12" t="s">
        <v>32</v>
      </c>
      <c r="AX150" s="12" t="s">
        <v>75</v>
      </c>
      <c r="AY150" s="146" t="s">
        <v>136</v>
      </c>
    </row>
    <row r="151" spans="2:65" s="13" customFormat="1">
      <c r="B151" s="152"/>
      <c r="D151" s="145" t="s">
        <v>144</v>
      </c>
      <c r="E151" s="153" t="s">
        <v>1</v>
      </c>
      <c r="F151" s="154" t="s">
        <v>147</v>
      </c>
      <c r="H151" s="155">
        <v>33.923999999999999</v>
      </c>
      <c r="I151" s="156"/>
      <c r="L151" s="152"/>
      <c r="M151" s="157"/>
      <c r="T151" s="158"/>
      <c r="AT151" s="153" t="s">
        <v>144</v>
      </c>
      <c r="AU151" s="153" t="s">
        <v>83</v>
      </c>
      <c r="AV151" s="13" t="s">
        <v>143</v>
      </c>
      <c r="AW151" s="13" t="s">
        <v>32</v>
      </c>
      <c r="AX151" s="13" t="s">
        <v>79</v>
      </c>
      <c r="AY151" s="153" t="s">
        <v>136</v>
      </c>
    </row>
    <row r="152" spans="2:65" s="1" customFormat="1" ht="33" customHeight="1">
      <c r="B152" s="129"/>
      <c r="C152" s="130" t="s">
        <v>83</v>
      </c>
      <c r="D152" s="130" t="s">
        <v>139</v>
      </c>
      <c r="E152" s="131" t="s">
        <v>148</v>
      </c>
      <c r="F152" s="132" t="s">
        <v>149</v>
      </c>
      <c r="G152" s="133" t="s">
        <v>150</v>
      </c>
      <c r="H152" s="134">
        <v>4</v>
      </c>
      <c r="I152" s="135"/>
      <c r="J152" s="136">
        <f>ROUND(I152*H152,2)</f>
        <v>0</v>
      </c>
      <c r="K152" s="137"/>
      <c r="L152" s="32"/>
      <c r="M152" s="138" t="s">
        <v>1</v>
      </c>
      <c r="N152" s="139" t="s">
        <v>40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143</v>
      </c>
      <c r="AT152" s="142" t="s">
        <v>139</v>
      </c>
      <c r="AU152" s="142" t="s">
        <v>83</v>
      </c>
      <c r="AY152" s="17" t="s">
        <v>136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79</v>
      </c>
      <c r="BK152" s="143">
        <f>ROUND(I152*H152,2)</f>
        <v>0</v>
      </c>
      <c r="BL152" s="17" t="s">
        <v>143</v>
      </c>
      <c r="BM152" s="142" t="s">
        <v>143</v>
      </c>
    </row>
    <row r="153" spans="2:65" s="11" customFormat="1" ht="22.9" customHeight="1">
      <c r="B153" s="117"/>
      <c r="D153" s="118" t="s">
        <v>74</v>
      </c>
      <c r="E153" s="127" t="s">
        <v>151</v>
      </c>
      <c r="F153" s="127" t="s">
        <v>152</v>
      </c>
      <c r="I153" s="120"/>
      <c r="J153" s="128">
        <f>BK153</f>
        <v>0</v>
      </c>
      <c r="L153" s="117"/>
      <c r="M153" s="122"/>
      <c r="P153" s="123">
        <f>SUM(P154:P188)</f>
        <v>0</v>
      </c>
      <c r="R153" s="123">
        <f>SUM(R154:R188)</f>
        <v>2.2261355999999997</v>
      </c>
      <c r="T153" s="124">
        <f>SUM(T154:T188)</f>
        <v>0</v>
      </c>
      <c r="AR153" s="118" t="s">
        <v>79</v>
      </c>
      <c r="AT153" s="125" t="s">
        <v>74</v>
      </c>
      <c r="AU153" s="125" t="s">
        <v>79</v>
      </c>
      <c r="AY153" s="118" t="s">
        <v>136</v>
      </c>
      <c r="BK153" s="126">
        <f>SUM(BK154:BK188)</f>
        <v>0</v>
      </c>
    </row>
    <row r="154" spans="2:65" s="1" customFormat="1" ht="16.5" customHeight="1">
      <c r="B154" s="129"/>
      <c r="C154" s="130" t="s">
        <v>137</v>
      </c>
      <c r="D154" s="130" t="s">
        <v>139</v>
      </c>
      <c r="E154" s="131" t="s">
        <v>153</v>
      </c>
      <c r="F154" s="132" t="s">
        <v>154</v>
      </c>
      <c r="G154" s="133" t="s">
        <v>142</v>
      </c>
      <c r="H154" s="134">
        <v>55.2</v>
      </c>
      <c r="I154" s="135"/>
      <c r="J154" s="136">
        <f>ROUND(I154*H154,2)</f>
        <v>0</v>
      </c>
      <c r="K154" s="137"/>
      <c r="L154" s="32"/>
      <c r="M154" s="138" t="s">
        <v>1</v>
      </c>
      <c r="N154" s="139" t="s">
        <v>40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143</v>
      </c>
      <c r="AT154" s="142" t="s">
        <v>139</v>
      </c>
      <c r="AU154" s="142" t="s">
        <v>83</v>
      </c>
      <c r="AY154" s="17" t="s">
        <v>136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79</v>
      </c>
      <c r="BK154" s="143">
        <f>ROUND(I154*H154,2)</f>
        <v>0</v>
      </c>
      <c r="BL154" s="17" t="s">
        <v>143</v>
      </c>
      <c r="BM154" s="142" t="s">
        <v>155</v>
      </c>
    </row>
    <row r="155" spans="2:65" s="12" customFormat="1">
      <c r="B155" s="144"/>
      <c r="D155" s="145" t="s">
        <v>144</v>
      </c>
      <c r="E155" s="146" t="s">
        <v>1</v>
      </c>
      <c r="F155" s="147" t="s">
        <v>156</v>
      </c>
      <c r="H155" s="148">
        <v>55.2</v>
      </c>
      <c r="I155" s="149"/>
      <c r="L155" s="144"/>
      <c r="M155" s="150"/>
      <c r="T155" s="151"/>
      <c r="AT155" s="146" t="s">
        <v>144</v>
      </c>
      <c r="AU155" s="146" t="s">
        <v>83</v>
      </c>
      <c r="AV155" s="12" t="s">
        <v>83</v>
      </c>
      <c r="AW155" s="12" t="s">
        <v>32</v>
      </c>
      <c r="AX155" s="12" t="s">
        <v>75</v>
      </c>
      <c r="AY155" s="146" t="s">
        <v>136</v>
      </c>
    </row>
    <row r="156" spans="2:65" s="13" customFormat="1">
      <c r="B156" s="152"/>
      <c r="D156" s="145" t="s">
        <v>144</v>
      </c>
      <c r="E156" s="153" t="s">
        <v>1</v>
      </c>
      <c r="F156" s="154" t="s">
        <v>147</v>
      </c>
      <c r="H156" s="155">
        <v>55.2</v>
      </c>
      <c r="I156" s="156"/>
      <c r="L156" s="152"/>
      <c r="M156" s="157"/>
      <c r="T156" s="158"/>
      <c r="AT156" s="153" t="s">
        <v>144</v>
      </c>
      <c r="AU156" s="153" t="s">
        <v>83</v>
      </c>
      <c r="AV156" s="13" t="s">
        <v>143</v>
      </c>
      <c r="AW156" s="13" t="s">
        <v>32</v>
      </c>
      <c r="AX156" s="13" t="s">
        <v>79</v>
      </c>
      <c r="AY156" s="153" t="s">
        <v>136</v>
      </c>
    </row>
    <row r="157" spans="2:65" s="1" customFormat="1" ht="24.2" customHeight="1">
      <c r="B157" s="129"/>
      <c r="C157" s="130" t="s">
        <v>143</v>
      </c>
      <c r="D157" s="130" t="s">
        <v>139</v>
      </c>
      <c r="E157" s="131" t="s">
        <v>157</v>
      </c>
      <c r="F157" s="132" t="s">
        <v>158</v>
      </c>
      <c r="G157" s="133" t="s">
        <v>142</v>
      </c>
      <c r="H157" s="134">
        <v>9.9960000000000004</v>
      </c>
      <c r="I157" s="135"/>
      <c r="J157" s="136">
        <f>ROUND(I157*H157,2)</f>
        <v>0</v>
      </c>
      <c r="K157" s="137"/>
      <c r="L157" s="32"/>
      <c r="M157" s="138" t="s">
        <v>1</v>
      </c>
      <c r="N157" s="139" t="s">
        <v>40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143</v>
      </c>
      <c r="AT157" s="142" t="s">
        <v>139</v>
      </c>
      <c r="AU157" s="142" t="s">
        <v>83</v>
      </c>
      <c r="AY157" s="17" t="s">
        <v>136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79</v>
      </c>
      <c r="BK157" s="143">
        <f>ROUND(I157*H157,2)</f>
        <v>0</v>
      </c>
      <c r="BL157" s="17" t="s">
        <v>143</v>
      </c>
      <c r="BM157" s="142" t="s">
        <v>159</v>
      </c>
    </row>
    <row r="158" spans="2:65" s="12" customFormat="1">
      <c r="B158" s="144"/>
      <c r="D158" s="145" t="s">
        <v>144</v>
      </c>
      <c r="E158" s="146" t="s">
        <v>1</v>
      </c>
      <c r="F158" s="147" t="s">
        <v>160</v>
      </c>
      <c r="H158" s="148">
        <v>9.9960000000000004</v>
      </c>
      <c r="I158" s="149"/>
      <c r="L158" s="144"/>
      <c r="M158" s="150"/>
      <c r="T158" s="151"/>
      <c r="AT158" s="146" t="s">
        <v>144</v>
      </c>
      <c r="AU158" s="146" t="s">
        <v>83</v>
      </c>
      <c r="AV158" s="12" t="s">
        <v>83</v>
      </c>
      <c r="AW158" s="12" t="s">
        <v>32</v>
      </c>
      <c r="AX158" s="12" t="s">
        <v>75</v>
      </c>
      <c r="AY158" s="146" t="s">
        <v>136</v>
      </c>
    </row>
    <row r="159" spans="2:65" s="13" customFormat="1">
      <c r="B159" s="152"/>
      <c r="D159" s="145" t="s">
        <v>144</v>
      </c>
      <c r="E159" s="153" t="s">
        <v>1</v>
      </c>
      <c r="F159" s="154" t="s">
        <v>147</v>
      </c>
      <c r="H159" s="155">
        <v>9.9960000000000004</v>
      </c>
      <c r="I159" s="156"/>
      <c r="L159" s="152"/>
      <c r="M159" s="157"/>
      <c r="T159" s="158"/>
      <c r="AT159" s="153" t="s">
        <v>144</v>
      </c>
      <c r="AU159" s="153" t="s">
        <v>83</v>
      </c>
      <c r="AV159" s="13" t="s">
        <v>143</v>
      </c>
      <c r="AW159" s="13" t="s">
        <v>32</v>
      </c>
      <c r="AX159" s="13" t="s">
        <v>79</v>
      </c>
      <c r="AY159" s="153" t="s">
        <v>136</v>
      </c>
    </row>
    <row r="160" spans="2:65" s="1" customFormat="1" ht="21.75" customHeight="1">
      <c r="B160" s="129"/>
      <c r="C160" s="130" t="s">
        <v>161</v>
      </c>
      <c r="D160" s="130" t="s">
        <v>139</v>
      </c>
      <c r="E160" s="131" t="s">
        <v>162</v>
      </c>
      <c r="F160" s="132" t="s">
        <v>163</v>
      </c>
      <c r="G160" s="133" t="s">
        <v>142</v>
      </c>
      <c r="H160" s="134">
        <v>101.762</v>
      </c>
      <c r="I160" s="135"/>
      <c r="J160" s="136">
        <f>ROUND(I160*H160,2)</f>
        <v>0</v>
      </c>
      <c r="K160" s="137"/>
      <c r="L160" s="32"/>
      <c r="M160" s="138" t="s">
        <v>1</v>
      </c>
      <c r="N160" s="139" t="s">
        <v>40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143</v>
      </c>
      <c r="AT160" s="142" t="s">
        <v>139</v>
      </c>
      <c r="AU160" s="142" t="s">
        <v>83</v>
      </c>
      <c r="AY160" s="17" t="s">
        <v>136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79</v>
      </c>
      <c r="BK160" s="143">
        <f>ROUND(I160*H160,2)</f>
        <v>0</v>
      </c>
      <c r="BL160" s="17" t="s">
        <v>143</v>
      </c>
      <c r="BM160" s="142" t="s">
        <v>164</v>
      </c>
    </row>
    <row r="161" spans="2:65" s="12" customFormat="1">
      <c r="B161" s="144"/>
      <c r="D161" s="145" t="s">
        <v>144</v>
      </c>
      <c r="E161" s="146" t="s">
        <v>1</v>
      </c>
      <c r="F161" s="147" t="s">
        <v>165</v>
      </c>
      <c r="H161" s="148">
        <v>65.364999999999995</v>
      </c>
      <c r="I161" s="149"/>
      <c r="L161" s="144"/>
      <c r="M161" s="150"/>
      <c r="T161" s="151"/>
      <c r="AT161" s="146" t="s">
        <v>144</v>
      </c>
      <c r="AU161" s="146" t="s">
        <v>83</v>
      </c>
      <c r="AV161" s="12" t="s">
        <v>83</v>
      </c>
      <c r="AW161" s="12" t="s">
        <v>32</v>
      </c>
      <c r="AX161" s="12" t="s">
        <v>75</v>
      </c>
      <c r="AY161" s="146" t="s">
        <v>136</v>
      </c>
    </row>
    <row r="162" spans="2:65" s="12" customFormat="1">
      <c r="B162" s="144"/>
      <c r="D162" s="145" t="s">
        <v>144</v>
      </c>
      <c r="E162" s="146" t="s">
        <v>1</v>
      </c>
      <c r="F162" s="147" t="s">
        <v>166</v>
      </c>
      <c r="H162" s="148">
        <v>-6.8</v>
      </c>
      <c r="I162" s="149"/>
      <c r="L162" s="144"/>
      <c r="M162" s="150"/>
      <c r="T162" s="151"/>
      <c r="AT162" s="146" t="s">
        <v>144</v>
      </c>
      <c r="AU162" s="146" t="s">
        <v>83</v>
      </c>
      <c r="AV162" s="12" t="s">
        <v>83</v>
      </c>
      <c r="AW162" s="12" t="s">
        <v>32</v>
      </c>
      <c r="AX162" s="12" t="s">
        <v>75</v>
      </c>
      <c r="AY162" s="146" t="s">
        <v>136</v>
      </c>
    </row>
    <row r="163" spans="2:65" s="14" customFormat="1">
      <c r="B163" s="159"/>
      <c r="D163" s="145" t="s">
        <v>144</v>
      </c>
      <c r="E163" s="160" t="s">
        <v>1</v>
      </c>
      <c r="F163" s="161" t="s">
        <v>167</v>
      </c>
      <c r="H163" s="162">
        <v>58.564999999999998</v>
      </c>
      <c r="I163" s="163"/>
      <c r="L163" s="159"/>
      <c r="M163" s="164"/>
      <c r="T163" s="165"/>
      <c r="AT163" s="160" t="s">
        <v>144</v>
      </c>
      <c r="AU163" s="160" t="s">
        <v>83</v>
      </c>
      <c r="AV163" s="14" t="s">
        <v>137</v>
      </c>
      <c r="AW163" s="14" t="s">
        <v>32</v>
      </c>
      <c r="AX163" s="14" t="s">
        <v>75</v>
      </c>
      <c r="AY163" s="160" t="s">
        <v>136</v>
      </c>
    </row>
    <row r="164" spans="2:65" s="12" customFormat="1">
      <c r="B164" s="144"/>
      <c r="D164" s="145" t="s">
        <v>144</v>
      </c>
      <c r="E164" s="146" t="s">
        <v>1</v>
      </c>
      <c r="F164" s="147" t="s">
        <v>168</v>
      </c>
      <c r="H164" s="148">
        <v>47.957000000000001</v>
      </c>
      <c r="I164" s="149"/>
      <c r="L164" s="144"/>
      <c r="M164" s="150"/>
      <c r="T164" s="151"/>
      <c r="AT164" s="146" t="s">
        <v>144</v>
      </c>
      <c r="AU164" s="146" t="s">
        <v>83</v>
      </c>
      <c r="AV164" s="12" t="s">
        <v>83</v>
      </c>
      <c r="AW164" s="12" t="s">
        <v>32</v>
      </c>
      <c r="AX164" s="12" t="s">
        <v>75</v>
      </c>
      <c r="AY164" s="146" t="s">
        <v>136</v>
      </c>
    </row>
    <row r="165" spans="2:65" s="12" customFormat="1">
      <c r="B165" s="144"/>
      <c r="D165" s="145" t="s">
        <v>144</v>
      </c>
      <c r="E165" s="146" t="s">
        <v>1</v>
      </c>
      <c r="F165" s="147" t="s">
        <v>169</v>
      </c>
      <c r="H165" s="148">
        <v>-4.76</v>
      </c>
      <c r="I165" s="149"/>
      <c r="L165" s="144"/>
      <c r="M165" s="150"/>
      <c r="T165" s="151"/>
      <c r="AT165" s="146" t="s">
        <v>144</v>
      </c>
      <c r="AU165" s="146" t="s">
        <v>83</v>
      </c>
      <c r="AV165" s="12" t="s">
        <v>83</v>
      </c>
      <c r="AW165" s="12" t="s">
        <v>32</v>
      </c>
      <c r="AX165" s="12" t="s">
        <v>75</v>
      </c>
      <c r="AY165" s="146" t="s">
        <v>136</v>
      </c>
    </row>
    <row r="166" spans="2:65" s="14" customFormat="1">
      <c r="B166" s="159"/>
      <c r="D166" s="145" t="s">
        <v>144</v>
      </c>
      <c r="E166" s="160" t="s">
        <v>1</v>
      </c>
      <c r="F166" s="161" t="s">
        <v>167</v>
      </c>
      <c r="H166" s="162">
        <v>43.197000000000003</v>
      </c>
      <c r="I166" s="163"/>
      <c r="L166" s="159"/>
      <c r="M166" s="164"/>
      <c r="T166" s="165"/>
      <c r="AT166" s="160" t="s">
        <v>144</v>
      </c>
      <c r="AU166" s="160" t="s">
        <v>83</v>
      </c>
      <c r="AV166" s="14" t="s">
        <v>137</v>
      </c>
      <c r="AW166" s="14" t="s">
        <v>32</v>
      </c>
      <c r="AX166" s="14" t="s">
        <v>75</v>
      </c>
      <c r="AY166" s="160" t="s">
        <v>136</v>
      </c>
    </row>
    <row r="167" spans="2:65" s="13" customFormat="1">
      <c r="B167" s="152"/>
      <c r="D167" s="145" t="s">
        <v>144</v>
      </c>
      <c r="E167" s="153" t="s">
        <v>1</v>
      </c>
      <c r="F167" s="154" t="s">
        <v>147</v>
      </c>
      <c r="H167" s="155">
        <v>101.76199999999999</v>
      </c>
      <c r="I167" s="156"/>
      <c r="L167" s="152"/>
      <c r="M167" s="157"/>
      <c r="T167" s="158"/>
      <c r="AT167" s="153" t="s">
        <v>144</v>
      </c>
      <c r="AU167" s="153" t="s">
        <v>83</v>
      </c>
      <c r="AV167" s="13" t="s">
        <v>143</v>
      </c>
      <c r="AW167" s="13" t="s">
        <v>32</v>
      </c>
      <c r="AX167" s="13" t="s">
        <v>79</v>
      </c>
      <c r="AY167" s="153" t="s">
        <v>136</v>
      </c>
    </row>
    <row r="168" spans="2:65" s="1" customFormat="1" ht="24.2" customHeight="1">
      <c r="B168" s="129"/>
      <c r="C168" s="130" t="s">
        <v>155</v>
      </c>
      <c r="D168" s="130" t="s">
        <v>139</v>
      </c>
      <c r="E168" s="131" t="s">
        <v>170</v>
      </c>
      <c r="F168" s="132" t="s">
        <v>171</v>
      </c>
      <c r="G168" s="133" t="s">
        <v>142</v>
      </c>
      <c r="H168" s="134">
        <v>142.70099999999999</v>
      </c>
      <c r="I168" s="135"/>
      <c r="J168" s="136">
        <f>ROUND(I168*H168,2)</f>
        <v>0</v>
      </c>
      <c r="K168" s="137"/>
      <c r="L168" s="32"/>
      <c r="M168" s="138" t="s">
        <v>1</v>
      </c>
      <c r="N168" s="139" t="s">
        <v>40</v>
      </c>
      <c r="P168" s="140">
        <f>O168*H168</f>
        <v>0</v>
      </c>
      <c r="Q168" s="140">
        <v>1.5599999999999999E-2</v>
      </c>
      <c r="R168" s="140">
        <f>Q168*H168</f>
        <v>2.2261355999999997</v>
      </c>
      <c r="S168" s="140">
        <v>0</v>
      </c>
      <c r="T168" s="141">
        <f>S168*H168</f>
        <v>0</v>
      </c>
      <c r="AR168" s="142" t="s">
        <v>143</v>
      </c>
      <c r="AT168" s="142" t="s">
        <v>139</v>
      </c>
      <c r="AU168" s="142" t="s">
        <v>83</v>
      </c>
      <c r="AY168" s="17" t="s">
        <v>136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79</v>
      </c>
      <c r="BK168" s="143">
        <f>ROUND(I168*H168,2)</f>
        <v>0</v>
      </c>
      <c r="BL168" s="17" t="s">
        <v>143</v>
      </c>
      <c r="BM168" s="142" t="s">
        <v>172</v>
      </c>
    </row>
    <row r="169" spans="2:65" s="12" customFormat="1">
      <c r="B169" s="144"/>
      <c r="D169" s="145" t="s">
        <v>144</v>
      </c>
      <c r="E169" s="146" t="s">
        <v>1</v>
      </c>
      <c r="F169" s="147" t="s">
        <v>173</v>
      </c>
      <c r="H169" s="148">
        <v>70.947999999999993</v>
      </c>
      <c r="I169" s="149"/>
      <c r="L169" s="144"/>
      <c r="M169" s="150"/>
      <c r="T169" s="151"/>
      <c r="AT169" s="146" t="s">
        <v>144</v>
      </c>
      <c r="AU169" s="146" t="s">
        <v>83</v>
      </c>
      <c r="AV169" s="12" t="s">
        <v>83</v>
      </c>
      <c r="AW169" s="12" t="s">
        <v>32</v>
      </c>
      <c r="AX169" s="12" t="s">
        <v>75</v>
      </c>
      <c r="AY169" s="146" t="s">
        <v>136</v>
      </c>
    </row>
    <row r="170" spans="2:65" s="12" customFormat="1">
      <c r="B170" s="144"/>
      <c r="D170" s="145" t="s">
        <v>144</v>
      </c>
      <c r="E170" s="146" t="s">
        <v>1</v>
      </c>
      <c r="F170" s="147" t="s">
        <v>174</v>
      </c>
      <c r="H170" s="148">
        <v>71.753</v>
      </c>
      <c r="I170" s="149"/>
      <c r="L170" s="144"/>
      <c r="M170" s="150"/>
      <c r="T170" s="151"/>
      <c r="AT170" s="146" t="s">
        <v>144</v>
      </c>
      <c r="AU170" s="146" t="s">
        <v>83</v>
      </c>
      <c r="AV170" s="12" t="s">
        <v>83</v>
      </c>
      <c r="AW170" s="12" t="s">
        <v>32</v>
      </c>
      <c r="AX170" s="12" t="s">
        <v>75</v>
      </c>
      <c r="AY170" s="146" t="s">
        <v>136</v>
      </c>
    </row>
    <row r="171" spans="2:65" s="13" customFormat="1">
      <c r="B171" s="152"/>
      <c r="D171" s="145" t="s">
        <v>144</v>
      </c>
      <c r="E171" s="153" t="s">
        <v>1</v>
      </c>
      <c r="F171" s="154" t="s">
        <v>147</v>
      </c>
      <c r="H171" s="155">
        <v>142.70099999999999</v>
      </c>
      <c r="I171" s="156"/>
      <c r="L171" s="152"/>
      <c r="M171" s="157"/>
      <c r="T171" s="158"/>
      <c r="AT171" s="153" t="s">
        <v>144</v>
      </c>
      <c r="AU171" s="153" t="s">
        <v>83</v>
      </c>
      <c r="AV171" s="13" t="s">
        <v>143</v>
      </c>
      <c r="AW171" s="13" t="s">
        <v>32</v>
      </c>
      <c r="AX171" s="13" t="s">
        <v>79</v>
      </c>
      <c r="AY171" s="153" t="s">
        <v>136</v>
      </c>
    </row>
    <row r="172" spans="2:65" s="1" customFormat="1" ht="24.2" customHeight="1">
      <c r="B172" s="129"/>
      <c r="C172" s="130" t="s">
        <v>175</v>
      </c>
      <c r="D172" s="130" t="s">
        <v>139</v>
      </c>
      <c r="E172" s="131" t="s">
        <v>176</v>
      </c>
      <c r="F172" s="132" t="s">
        <v>177</v>
      </c>
      <c r="G172" s="133" t="s">
        <v>142</v>
      </c>
      <c r="H172" s="134">
        <v>92.376999999999995</v>
      </c>
      <c r="I172" s="135"/>
      <c r="J172" s="136">
        <f>ROUND(I172*H172,2)</f>
        <v>0</v>
      </c>
      <c r="K172" s="137"/>
      <c r="L172" s="32"/>
      <c r="M172" s="138" t="s">
        <v>1</v>
      </c>
      <c r="N172" s="139" t="s">
        <v>40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143</v>
      </c>
      <c r="AT172" s="142" t="s">
        <v>139</v>
      </c>
      <c r="AU172" s="142" t="s">
        <v>83</v>
      </c>
      <c r="AY172" s="17" t="s">
        <v>136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79</v>
      </c>
      <c r="BK172" s="143">
        <f>ROUND(I172*H172,2)</f>
        <v>0</v>
      </c>
      <c r="BL172" s="17" t="s">
        <v>143</v>
      </c>
      <c r="BM172" s="142" t="s">
        <v>178</v>
      </c>
    </row>
    <row r="173" spans="2:65" s="12" customFormat="1">
      <c r="B173" s="144"/>
      <c r="D173" s="145" t="s">
        <v>144</v>
      </c>
      <c r="E173" s="146" t="s">
        <v>1</v>
      </c>
      <c r="F173" s="147" t="s">
        <v>179</v>
      </c>
      <c r="H173" s="148">
        <v>46.09</v>
      </c>
      <c r="I173" s="149"/>
      <c r="L173" s="144"/>
      <c r="M173" s="150"/>
      <c r="T173" s="151"/>
      <c r="AT173" s="146" t="s">
        <v>144</v>
      </c>
      <c r="AU173" s="146" t="s">
        <v>83</v>
      </c>
      <c r="AV173" s="12" t="s">
        <v>83</v>
      </c>
      <c r="AW173" s="12" t="s">
        <v>32</v>
      </c>
      <c r="AX173" s="12" t="s">
        <v>75</v>
      </c>
      <c r="AY173" s="146" t="s">
        <v>136</v>
      </c>
    </row>
    <row r="174" spans="2:65" s="12" customFormat="1">
      <c r="B174" s="144"/>
      <c r="D174" s="145" t="s">
        <v>144</v>
      </c>
      <c r="E174" s="146" t="s">
        <v>1</v>
      </c>
      <c r="F174" s="147" t="s">
        <v>180</v>
      </c>
      <c r="H174" s="148">
        <v>46.286999999999999</v>
      </c>
      <c r="I174" s="149"/>
      <c r="L174" s="144"/>
      <c r="M174" s="150"/>
      <c r="T174" s="151"/>
      <c r="AT174" s="146" t="s">
        <v>144</v>
      </c>
      <c r="AU174" s="146" t="s">
        <v>83</v>
      </c>
      <c r="AV174" s="12" t="s">
        <v>83</v>
      </c>
      <c r="AW174" s="12" t="s">
        <v>32</v>
      </c>
      <c r="AX174" s="12" t="s">
        <v>75</v>
      </c>
      <c r="AY174" s="146" t="s">
        <v>136</v>
      </c>
    </row>
    <row r="175" spans="2:65" s="13" customFormat="1">
      <c r="B175" s="152"/>
      <c r="D175" s="145" t="s">
        <v>144</v>
      </c>
      <c r="E175" s="153" t="s">
        <v>1</v>
      </c>
      <c r="F175" s="154" t="s">
        <v>147</v>
      </c>
      <c r="H175" s="155">
        <v>92.37700000000001</v>
      </c>
      <c r="I175" s="156"/>
      <c r="L175" s="152"/>
      <c r="M175" s="157"/>
      <c r="T175" s="158"/>
      <c r="AT175" s="153" t="s">
        <v>144</v>
      </c>
      <c r="AU175" s="153" t="s">
        <v>83</v>
      </c>
      <c r="AV175" s="13" t="s">
        <v>143</v>
      </c>
      <c r="AW175" s="13" t="s">
        <v>32</v>
      </c>
      <c r="AX175" s="13" t="s">
        <v>79</v>
      </c>
      <c r="AY175" s="153" t="s">
        <v>136</v>
      </c>
    </row>
    <row r="176" spans="2:65" s="1" customFormat="1" ht="24.2" customHeight="1">
      <c r="B176" s="129"/>
      <c r="C176" s="130" t="s">
        <v>159</v>
      </c>
      <c r="D176" s="130" t="s">
        <v>139</v>
      </c>
      <c r="E176" s="131" t="s">
        <v>181</v>
      </c>
      <c r="F176" s="132" t="s">
        <v>182</v>
      </c>
      <c r="G176" s="133" t="s">
        <v>142</v>
      </c>
      <c r="H176" s="134">
        <v>92.376999999999995</v>
      </c>
      <c r="I176" s="135"/>
      <c r="J176" s="136">
        <f>ROUND(I176*H176,2)</f>
        <v>0</v>
      </c>
      <c r="K176" s="137"/>
      <c r="L176" s="32"/>
      <c r="M176" s="138" t="s">
        <v>1</v>
      </c>
      <c r="N176" s="139" t="s">
        <v>40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143</v>
      </c>
      <c r="AT176" s="142" t="s">
        <v>139</v>
      </c>
      <c r="AU176" s="142" t="s">
        <v>83</v>
      </c>
      <c r="AY176" s="17" t="s">
        <v>136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79</v>
      </c>
      <c r="BK176" s="143">
        <f>ROUND(I176*H176,2)</f>
        <v>0</v>
      </c>
      <c r="BL176" s="17" t="s">
        <v>143</v>
      </c>
      <c r="BM176" s="142" t="s">
        <v>183</v>
      </c>
    </row>
    <row r="177" spans="2:65" s="12" customFormat="1">
      <c r="B177" s="144"/>
      <c r="D177" s="145" t="s">
        <v>144</v>
      </c>
      <c r="E177" s="146" t="s">
        <v>1</v>
      </c>
      <c r="F177" s="147" t="s">
        <v>179</v>
      </c>
      <c r="H177" s="148">
        <v>46.09</v>
      </c>
      <c r="I177" s="149"/>
      <c r="L177" s="144"/>
      <c r="M177" s="150"/>
      <c r="T177" s="151"/>
      <c r="AT177" s="146" t="s">
        <v>144</v>
      </c>
      <c r="AU177" s="146" t="s">
        <v>83</v>
      </c>
      <c r="AV177" s="12" t="s">
        <v>83</v>
      </c>
      <c r="AW177" s="12" t="s">
        <v>32</v>
      </c>
      <c r="AX177" s="12" t="s">
        <v>75</v>
      </c>
      <c r="AY177" s="146" t="s">
        <v>136</v>
      </c>
    </row>
    <row r="178" spans="2:65" s="12" customFormat="1">
      <c r="B178" s="144"/>
      <c r="D178" s="145" t="s">
        <v>144</v>
      </c>
      <c r="E178" s="146" t="s">
        <v>1</v>
      </c>
      <c r="F178" s="147" t="s">
        <v>180</v>
      </c>
      <c r="H178" s="148">
        <v>46.286999999999999</v>
      </c>
      <c r="I178" s="149"/>
      <c r="L178" s="144"/>
      <c r="M178" s="150"/>
      <c r="T178" s="151"/>
      <c r="AT178" s="146" t="s">
        <v>144</v>
      </c>
      <c r="AU178" s="146" t="s">
        <v>83</v>
      </c>
      <c r="AV178" s="12" t="s">
        <v>83</v>
      </c>
      <c r="AW178" s="12" t="s">
        <v>32</v>
      </c>
      <c r="AX178" s="12" t="s">
        <v>75</v>
      </c>
      <c r="AY178" s="146" t="s">
        <v>136</v>
      </c>
    </row>
    <row r="179" spans="2:65" s="13" customFormat="1">
      <c r="B179" s="152"/>
      <c r="D179" s="145" t="s">
        <v>144</v>
      </c>
      <c r="E179" s="153" t="s">
        <v>1</v>
      </c>
      <c r="F179" s="154" t="s">
        <v>147</v>
      </c>
      <c r="H179" s="155">
        <v>92.37700000000001</v>
      </c>
      <c r="I179" s="156"/>
      <c r="L179" s="152"/>
      <c r="M179" s="157"/>
      <c r="T179" s="158"/>
      <c r="AT179" s="153" t="s">
        <v>144</v>
      </c>
      <c r="AU179" s="153" t="s">
        <v>83</v>
      </c>
      <c r="AV179" s="13" t="s">
        <v>143</v>
      </c>
      <c r="AW179" s="13" t="s">
        <v>32</v>
      </c>
      <c r="AX179" s="13" t="s">
        <v>79</v>
      </c>
      <c r="AY179" s="153" t="s">
        <v>136</v>
      </c>
    </row>
    <row r="180" spans="2:65" s="1" customFormat="1" ht="24.2" customHeight="1">
      <c r="B180" s="129"/>
      <c r="C180" s="130" t="s">
        <v>184</v>
      </c>
      <c r="D180" s="130" t="s">
        <v>139</v>
      </c>
      <c r="E180" s="131" t="s">
        <v>185</v>
      </c>
      <c r="F180" s="132" t="s">
        <v>186</v>
      </c>
      <c r="G180" s="133" t="s">
        <v>142</v>
      </c>
      <c r="H180" s="134">
        <v>112.43600000000001</v>
      </c>
      <c r="I180" s="135"/>
      <c r="J180" s="136">
        <f>ROUND(I180*H180,2)</f>
        <v>0</v>
      </c>
      <c r="K180" s="137"/>
      <c r="L180" s="32"/>
      <c r="M180" s="138" t="s">
        <v>1</v>
      </c>
      <c r="N180" s="139" t="s">
        <v>40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143</v>
      </c>
      <c r="AT180" s="142" t="s">
        <v>139</v>
      </c>
      <c r="AU180" s="142" t="s">
        <v>83</v>
      </c>
      <c r="AY180" s="17" t="s">
        <v>136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79</v>
      </c>
      <c r="BK180" s="143">
        <f>ROUND(I180*H180,2)</f>
        <v>0</v>
      </c>
      <c r="BL180" s="17" t="s">
        <v>143</v>
      </c>
      <c r="BM180" s="142" t="s">
        <v>187</v>
      </c>
    </row>
    <row r="181" spans="2:65" s="12" customFormat="1">
      <c r="B181" s="144"/>
      <c r="D181" s="145" t="s">
        <v>144</v>
      </c>
      <c r="E181" s="146" t="s">
        <v>1</v>
      </c>
      <c r="F181" s="147" t="s">
        <v>179</v>
      </c>
      <c r="H181" s="148">
        <v>46.09</v>
      </c>
      <c r="I181" s="149"/>
      <c r="L181" s="144"/>
      <c r="M181" s="150"/>
      <c r="T181" s="151"/>
      <c r="AT181" s="146" t="s">
        <v>144</v>
      </c>
      <c r="AU181" s="146" t="s">
        <v>83</v>
      </c>
      <c r="AV181" s="12" t="s">
        <v>83</v>
      </c>
      <c r="AW181" s="12" t="s">
        <v>32</v>
      </c>
      <c r="AX181" s="12" t="s">
        <v>75</v>
      </c>
      <c r="AY181" s="146" t="s">
        <v>136</v>
      </c>
    </row>
    <row r="182" spans="2:65" s="12" customFormat="1">
      <c r="B182" s="144"/>
      <c r="D182" s="145" t="s">
        <v>144</v>
      </c>
      <c r="E182" s="146" t="s">
        <v>1</v>
      </c>
      <c r="F182" s="147" t="s">
        <v>180</v>
      </c>
      <c r="H182" s="148">
        <v>46.286999999999999</v>
      </c>
      <c r="I182" s="149"/>
      <c r="L182" s="144"/>
      <c r="M182" s="150"/>
      <c r="T182" s="151"/>
      <c r="AT182" s="146" t="s">
        <v>144</v>
      </c>
      <c r="AU182" s="146" t="s">
        <v>83</v>
      </c>
      <c r="AV182" s="12" t="s">
        <v>83</v>
      </c>
      <c r="AW182" s="12" t="s">
        <v>32</v>
      </c>
      <c r="AX182" s="12" t="s">
        <v>75</v>
      </c>
      <c r="AY182" s="146" t="s">
        <v>136</v>
      </c>
    </row>
    <row r="183" spans="2:65" s="14" customFormat="1">
      <c r="B183" s="159"/>
      <c r="D183" s="145" t="s">
        <v>144</v>
      </c>
      <c r="E183" s="160" t="s">
        <v>1</v>
      </c>
      <c r="F183" s="161" t="s">
        <v>167</v>
      </c>
      <c r="H183" s="162">
        <v>92.37700000000001</v>
      </c>
      <c r="I183" s="163"/>
      <c r="L183" s="159"/>
      <c r="M183" s="164"/>
      <c r="T183" s="165"/>
      <c r="AT183" s="160" t="s">
        <v>144</v>
      </c>
      <c r="AU183" s="160" t="s">
        <v>83</v>
      </c>
      <c r="AV183" s="14" t="s">
        <v>137</v>
      </c>
      <c r="AW183" s="14" t="s">
        <v>32</v>
      </c>
      <c r="AX183" s="14" t="s">
        <v>75</v>
      </c>
      <c r="AY183" s="160" t="s">
        <v>136</v>
      </c>
    </row>
    <row r="184" spans="2:65" s="12" customFormat="1">
      <c r="B184" s="144"/>
      <c r="D184" s="145" t="s">
        <v>144</v>
      </c>
      <c r="E184" s="146" t="s">
        <v>1</v>
      </c>
      <c r="F184" s="147" t="s">
        <v>188</v>
      </c>
      <c r="H184" s="148">
        <v>60.508000000000003</v>
      </c>
      <c r="I184" s="149"/>
      <c r="L184" s="144"/>
      <c r="M184" s="150"/>
      <c r="T184" s="151"/>
      <c r="AT184" s="146" t="s">
        <v>144</v>
      </c>
      <c r="AU184" s="146" t="s">
        <v>83</v>
      </c>
      <c r="AV184" s="12" t="s">
        <v>83</v>
      </c>
      <c r="AW184" s="12" t="s">
        <v>32</v>
      </c>
      <c r="AX184" s="12" t="s">
        <v>75</v>
      </c>
      <c r="AY184" s="146" t="s">
        <v>136</v>
      </c>
    </row>
    <row r="185" spans="2:65" s="12" customFormat="1">
      <c r="B185" s="144"/>
      <c r="D185" s="145" t="s">
        <v>144</v>
      </c>
      <c r="E185" s="146" t="s">
        <v>1</v>
      </c>
      <c r="F185" s="147" t="s">
        <v>189</v>
      </c>
      <c r="H185" s="148">
        <v>61.313000000000002</v>
      </c>
      <c r="I185" s="149"/>
      <c r="L185" s="144"/>
      <c r="M185" s="150"/>
      <c r="T185" s="151"/>
      <c r="AT185" s="146" t="s">
        <v>144</v>
      </c>
      <c r="AU185" s="146" t="s">
        <v>83</v>
      </c>
      <c r="AV185" s="12" t="s">
        <v>83</v>
      </c>
      <c r="AW185" s="12" t="s">
        <v>32</v>
      </c>
      <c r="AX185" s="12" t="s">
        <v>75</v>
      </c>
      <c r="AY185" s="146" t="s">
        <v>136</v>
      </c>
    </row>
    <row r="186" spans="2:65" s="14" customFormat="1">
      <c r="B186" s="159"/>
      <c r="D186" s="145" t="s">
        <v>144</v>
      </c>
      <c r="E186" s="160" t="s">
        <v>1</v>
      </c>
      <c r="F186" s="161" t="s">
        <v>167</v>
      </c>
      <c r="H186" s="162">
        <v>121.821</v>
      </c>
      <c r="I186" s="163"/>
      <c r="L186" s="159"/>
      <c r="M186" s="164"/>
      <c r="T186" s="165"/>
      <c r="AT186" s="160" t="s">
        <v>144</v>
      </c>
      <c r="AU186" s="160" t="s">
        <v>83</v>
      </c>
      <c r="AV186" s="14" t="s">
        <v>137</v>
      </c>
      <c r="AW186" s="14" t="s">
        <v>32</v>
      </c>
      <c r="AX186" s="14" t="s">
        <v>75</v>
      </c>
      <c r="AY186" s="160" t="s">
        <v>136</v>
      </c>
    </row>
    <row r="187" spans="2:65" s="12" customFormat="1">
      <c r="B187" s="144"/>
      <c r="D187" s="145" t="s">
        <v>144</v>
      </c>
      <c r="E187" s="146" t="s">
        <v>1</v>
      </c>
      <c r="F187" s="147" t="s">
        <v>190</v>
      </c>
      <c r="H187" s="148">
        <v>-101.762</v>
      </c>
      <c r="I187" s="149"/>
      <c r="L187" s="144"/>
      <c r="M187" s="150"/>
      <c r="T187" s="151"/>
      <c r="AT187" s="146" t="s">
        <v>144</v>
      </c>
      <c r="AU187" s="146" t="s">
        <v>83</v>
      </c>
      <c r="AV187" s="12" t="s">
        <v>83</v>
      </c>
      <c r="AW187" s="12" t="s">
        <v>32</v>
      </c>
      <c r="AX187" s="12" t="s">
        <v>75</v>
      </c>
      <c r="AY187" s="146" t="s">
        <v>136</v>
      </c>
    </row>
    <row r="188" spans="2:65" s="13" customFormat="1">
      <c r="B188" s="152"/>
      <c r="D188" s="145" t="s">
        <v>144</v>
      </c>
      <c r="E188" s="153" t="s">
        <v>1</v>
      </c>
      <c r="F188" s="154" t="s">
        <v>147</v>
      </c>
      <c r="H188" s="155">
        <v>112.43600000000004</v>
      </c>
      <c r="I188" s="156"/>
      <c r="L188" s="152"/>
      <c r="M188" s="157"/>
      <c r="T188" s="158"/>
      <c r="AT188" s="153" t="s">
        <v>144</v>
      </c>
      <c r="AU188" s="153" t="s">
        <v>83</v>
      </c>
      <c r="AV188" s="13" t="s">
        <v>143</v>
      </c>
      <c r="AW188" s="13" t="s">
        <v>32</v>
      </c>
      <c r="AX188" s="13" t="s">
        <v>79</v>
      </c>
      <c r="AY188" s="153" t="s">
        <v>136</v>
      </c>
    </row>
    <row r="189" spans="2:65" s="11" customFormat="1" ht="22.9" customHeight="1">
      <c r="B189" s="117"/>
      <c r="D189" s="118" t="s">
        <v>74</v>
      </c>
      <c r="E189" s="127" t="s">
        <v>191</v>
      </c>
      <c r="F189" s="127" t="s">
        <v>192</v>
      </c>
      <c r="I189" s="120"/>
      <c r="J189" s="128">
        <f>BK189</f>
        <v>0</v>
      </c>
      <c r="L189" s="117"/>
      <c r="M189" s="122"/>
      <c r="P189" s="123">
        <f>SUM(P190:P195)</f>
        <v>0</v>
      </c>
      <c r="R189" s="123">
        <f>SUM(R190:R195)</f>
        <v>0</v>
      </c>
      <c r="T189" s="124">
        <f>SUM(T190:T195)</f>
        <v>0</v>
      </c>
      <c r="AR189" s="118" t="s">
        <v>79</v>
      </c>
      <c r="AT189" s="125" t="s">
        <v>74</v>
      </c>
      <c r="AU189" s="125" t="s">
        <v>79</v>
      </c>
      <c r="AY189" s="118" t="s">
        <v>136</v>
      </c>
      <c r="BK189" s="126">
        <f>SUM(BK190:BK195)</f>
        <v>0</v>
      </c>
    </row>
    <row r="190" spans="2:65" s="1" customFormat="1" ht="16.5" customHeight="1">
      <c r="B190" s="129"/>
      <c r="C190" s="130" t="s">
        <v>164</v>
      </c>
      <c r="D190" s="130" t="s">
        <v>139</v>
      </c>
      <c r="E190" s="131" t="s">
        <v>193</v>
      </c>
      <c r="F190" s="132" t="s">
        <v>194</v>
      </c>
      <c r="G190" s="133" t="s">
        <v>142</v>
      </c>
      <c r="H190" s="134">
        <v>55.2</v>
      </c>
      <c r="I190" s="135"/>
      <c r="J190" s="136">
        <f>ROUND(I190*H190,2)</f>
        <v>0</v>
      </c>
      <c r="K190" s="137"/>
      <c r="L190" s="32"/>
      <c r="M190" s="138" t="s">
        <v>1</v>
      </c>
      <c r="N190" s="139" t="s">
        <v>40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143</v>
      </c>
      <c r="AT190" s="142" t="s">
        <v>139</v>
      </c>
      <c r="AU190" s="142" t="s">
        <v>83</v>
      </c>
      <c r="AY190" s="17" t="s">
        <v>136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79</v>
      </c>
      <c r="BK190" s="143">
        <f>ROUND(I190*H190,2)</f>
        <v>0</v>
      </c>
      <c r="BL190" s="17" t="s">
        <v>143</v>
      </c>
      <c r="BM190" s="142" t="s">
        <v>195</v>
      </c>
    </row>
    <row r="191" spans="2:65" s="12" customFormat="1">
      <c r="B191" s="144"/>
      <c r="D191" s="145" t="s">
        <v>144</v>
      </c>
      <c r="E191" s="146" t="s">
        <v>1</v>
      </c>
      <c r="F191" s="147" t="s">
        <v>156</v>
      </c>
      <c r="H191" s="148">
        <v>55.2</v>
      </c>
      <c r="I191" s="149"/>
      <c r="L191" s="144"/>
      <c r="M191" s="150"/>
      <c r="T191" s="151"/>
      <c r="AT191" s="146" t="s">
        <v>144</v>
      </c>
      <c r="AU191" s="146" t="s">
        <v>83</v>
      </c>
      <c r="AV191" s="12" t="s">
        <v>83</v>
      </c>
      <c r="AW191" s="12" t="s">
        <v>32</v>
      </c>
      <c r="AX191" s="12" t="s">
        <v>75</v>
      </c>
      <c r="AY191" s="146" t="s">
        <v>136</v>
      </c>
    </row>
    <row r="192" spans="2:65" s="13" customFormat="1">
      <c r="B192" s="152"/>
      <c r="D192" s="145" t="s">
        <v>144</v>
      </c>
      <c r="E192" s="153" t="s">
        <v>1</v>
      </c>
      <c r="F192" s="154" t="s">
        <v>147</v>
      </c>
      <c r="H192" s="155">
        <v>55.2</v>
      </c>
      <c r="I192" s="156"/>
      <c r="L192" s="152"/>
      <c r="M192" s="157"/>
      <c r="T192" s="158"/>
      <c r="AT192" s="153" t="s">
        <v>144</v>
      </c>
      <c r="AU192" s="153" t="s">
        <v>83</v>
      </c>
      <c r="AV192" s="13" t="s">
        <v>143</v>
      </c>
      <c r="AW192" s="13" t="s">
        <v>32</v>
      </c>
      <c r="AX192" s="13" t="s">
        <v>79</v>
      </c>
      <c r="AY192" s="153" t="s">
        <v>136</v>
      </c>
    </row>
    <row r="193" spans="2:65" s="1" customFormat="1" ht="24.2" customHeight="1">
      <c r="B193" s="129"/>
      <c r="C193" s="130" t="s">
        <v>196</v>
      </c>
      <c r="D193" s="130" t="s">
        <v>139</v>
      </c>
      <c r="E193" s="131" t="s">
        <v>197</v>
      </c>
      <c r="F193" s="132" t="s">
        <v>198</v>
      </c>
      <c r="G193" s="133" t="s">
        <v>142</v>
      </c>
      <c r="H193" s="134">
        <v>55.2</v>
      </c>
      <c r="I193" s="135"/>
      <c r="J193" s="136">
        <f>ROUND(I193*H193,2)</f>
        <v>0</v>
      </c>
      <c r="K193" s="137"/>
      <c r="L193" s="32"/>
      <c r="M193" s="138" t="s">
        <v>1</v>
      </c>
      <c r="N193" s="139" t="s">
        <v>40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143</v>
      </c>
      <c r="AT193" s="142" t="s">
        <v>139</v>
      </c>
      <c r="AU193" s="142" t="s">
        <v>83</v>
      </c>
      <c r="AY193" s="17" t="s">
        <v>136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79</v>
      </c>
      <c r="BK193" s="143">
        <f>ROUND(I193*H193,2)</f>
        <v>0</v>
      </c>
      <c r="BL193" s="17" t="s">
        <v>143</v>
      </c>
      <c r="BM193" s="142" t="s">
        <v>199</v>
      </c>
    </row>
    <row r="194" spans="2:65" s="12" customFormat="1">
      <c r="B194" s="144"/>
      <c r="D194" s="145" t="s">
        <v>144</v>
      </c>
      <c r="E194" s="146" t="s">
        <v>1</v>
      </c>
      <c r="F194" s="147" t="s">
        <v>156</v>
      </c>
      <c r="H194" s="148">
        <v>55.2</v>
      </c>
      <c r="I194" s="149"/>
      <c r="L194" s="144"/>
      <c r="M194" s="150"/>
      <c r="T194" s="151"/>
      <c r="AT194" s="146" t="s">
        <v>144</v>
      </c>
      <c r="AU194" s="146" t="s">
        <v>83</v>
      </c>
      <c r="AV194" s="12" t="s">
        <v>83</v>
      </c>
      <c r="AW194" s="12" t="s">
        <v>32</v>
      </c>
      <c r="AX194" s="12" t="s">
        <v>75</v>
      </c>
      <c r="AY194" s="146" t="s">
        <v>136</v>
      </c>
    </row>
    <row r="195" spans="2:65" s="13" customFormat="1">
      <c r="B195" s="152"/>
      <c r="D195" s="145" t="s">
        <v>144</v>
      </c>
      <c r="E195" s="153" t="s">
        <v>1</v>
      </c>
      <c r="F195" s="154" t="s">
        <v>147</v>
      </c>
      <c r="H195" s="155">
        <v>55.2</v>
      </c>
      <c r="I195" s="156"/>
      <c r="L195" s="152"/>
      <c r="M195" s="157"/>
      <c r="T195" s="158"/>
      <c r="AT195" s="153" t="s">
        <v>144</v>
      </c>
      <c r="AU195" s="153" t="s">
        <v>83</v>
      </c>
      <c r="AV195" s="13" t="s">
        <v>143</v>
      </c>
      <c r="AW195" s="13" t="s">
        <v>32</v>
      </c>
      <c r="AX195" s="13" t="s">
        <v>79</v>
      </c>
      <c r="AY195" s="153" t="s">
        <v>136</v>
      </c>
    </row>
    <row r="196" spans="2:65" s="11" customFormat="1" ht="22.9" customHeight="1">
      <c r="B196" s="117"/>
      <c r="D196" s="118" t="s">
        <v>74</v>
      </c>
      <c r="E196" s="127" t="s">
        <v>200</v>
      </c>
      <c r="F196" s="127" t="s">
        <v>201</v>
      </c>
      <c r="I196" s="120"/>
      <c r="J196" s="128">
        <f>BK196</f>
        <v>0</v>
      </c>
      <c r="L196" s="117"/>
      <c r="M196" s="122"/>
      <c r="P196" s="123">
        <f>SUM(P197:P202)</f>
        <v>0</v>
      </c>
      <c r="R196" s="123">
        <f>SUM(R197:R202)</f>
        <v>0</v>
      </c>
      <c r="T196" s="124">
        <f>SUM(T197:T202)</f>
        <v>0</v>
      </c>
      <c r="AR196" s="118" t="s">
        <v>79</v>
      </c>
      <c r="AT196" s="125" t="s">
        <v>74</v>
      </c>
      <c r="AU196" s="125" t="s">
        <v>79</v>
      </c>
      <c r="AY196" s="118" t="s">
        <v>136</v>
      </c>
      <c r="BK196" s="126">
        <f>SUM(BK197:BK202)</f>
        <v>0</v>
      </c>
    </row>
    <row r="197" spans="2:65" s="1" customFormat="1" ht="24.2" customHeight="1">
      <c r="B197" s="129"/>
      <c r="C197" s="130" t="s">
        <v>8</v>
      </c>
      <c r="D197" s="130" t="s">
        <v>139</v>
      </c>
      <c r="E197" s="131" t="s">
        <v>202</v>
      </c>
      <c r="F197" s="132" t="s">
        <v>203</v>
      </c>
      <c r="G197" s="133" t="s">
        <v>150</v>
      </c>
      <c r="H197" s="134">
        <v>4</v>
      </c>
      <c r="I197" s="135"/>
      <c r="J197" s="136">
        <f>ROUND(I197*H197,2)</f>
        <v>0</v>
      </c>
      <c r="K197" s="137"/>
      <c r="L197" s="32"/>
      <c r="M197" s="138" t="s">
        <v>1</v>
      </c>
      <c r="N197" s="139" t="s">
        <v>40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143</v>
      </c>
      <c r="AT197" s="142" t="s">
        <v>139</v>
      </c>
      <c r="AU197" s="142" t="s">
        <v>83</v>
      </c>
      <c r="AY197" s="17" t="s">
        <v>136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79</v>
      </c>
      <c r="BK197" s="143">
        <f>ROUND(I197*H197,2)</f>
        <v>0</v>
      </c>
      <c r="BL197" s="17" t="s">
        <v>143</v>
      </c>
      <c r="BM197" s="142" t="s">
        <v>204</v>
      </c>
    </row>
    <row r="198" spans="2:65" s="12" customFormat="1">
      <c r="B198" s="144"/>
      <c r="D198" s="145" t="s">
        <v>144</v>
      </c>
      <c r="E198" s="146" t="s">
        <v>1</v>
      </c>
      <c r="F198" s="147" t="s">
        <v>205</v>
      </c>
      <c r="H198" s="148">
        <v>2</v>
      </c>
      <c r="I198" s="149"/>
      <c r="L198" s="144"/>
      <c r="M198" s="150"/>
      <c r="T198" s="151"/>
      <c r="AT198" s="146" t="s">
        <v>144</v>
      </c>
      <c r="AU198" s="146" t="s">
        <v>83</v>
      </c>
      <c r="AV198" s="12" t="s">
        <v>83</v>
      </c>
      <c r="AW198" s="12" t="s">
        <v>32</v>
      </c>
      <c r="AX198" s="12" t="s">
        <v>75</v>
      </c>
      <c r="AY198" s="146" t="s">
        <v>136</v>
      </c>
    </row>
    <row r="199" spans="2:65" s="12" customFormat="1">
      <c r="B199" s="144"/>
      <c r="D199" s="145" t="s">
        <v>144</v>
      </c>
      <c r="E199" s="146" t="s">
        <v>1</v>
      </c>
      <c r="F199" s="147" t="s">
        <v>206</v>
      </c>
      <c r="H199" s="148">
        <v>2</v>
      </c>
      <c r="I199" s="149"/>
      <c r="L199" s="144"/>
      <c r="M199" s="150"/>
      <c r="T199" s="151"/>
      <c r="AT199" s="146" t="s">
        <v>144</v>
      </c>
      <c r="AU199" s="146" t="s">
        <v>83</v>
      </c>
      <c r="AV199" s="12" t="s">
        <v>83</v>
      </c>
      <c r="AW199" s="12" t="s">
        <v>32</v>
      </c>
      <c r="AX199" s="12" t="s">
        <v>75</v>
      </c>
      <c r="AY199" s="146" t="s">
        <v>136</v>
      </c>
    </row>
    <row r="200" spans="2:65" s="13" customFormat="1">
      <c r="B200" s="152"/>
      <c r="D200" s="145" t="s">
        <v>144</v>
      </c>
      <c r="E200" s="153" t="s">
        <v>1</v>
      </c>
      <c r="F200" s="154" t="s">
        <v>147</v>
      </c>
      <c r="H200" s="155">
        <v>4</v>
      </c>
      <c r="I200" s="156"/>
      <c r="L200" s="152"/>
      <c r="M200" s="157"/>
      <c r="T200" s="158"/>
      <c r="AT200" s="153" t="s">
        <v>144</v>
      </c>
      <c r="AU200" s="153" t="s">
        <v>83</v>
      </c>
      <c r="AV200" s="13" t="s">
        <v>143</v>
      </c>
      <c r="AW200" s="13" t="s">
        <v>32</v>
      </c>
      <c r="AX200" s="13" t="s">
        <v>79</v>
      </c>
      <c r="AY200" s="153" t="s">
        <v>136</v>
      </c>
    </row>
    <row r="201" spans="2:65" s="1" customFormat="1" ht="24.2" customHeight="1">
      <c r="B201" s="129"/>
      <c r="C201" s="166" t="s">
        <v>207</v>
      </c>
      <c r="D201" s="166" t="s">
        <v>208</v>
      </c>
      <c r="E201" s="167" t="s">
        <v>209</v>
      </c>
      <c r="F201" s="168" t="s">
        <v>210</v>
      </c>
      <c r="G201" s="169" t="s">
        <v>150</v>
      </c>
      <c r="H201" s="170">
        <v>2</v>
      </c>
      <c r="I201" s="171"/>
      <c r="J201" s="172">
        <f>ROUND(I201*H201,2)</f>
        <v>0</v>
      </c>
      <c r="K201" s="173"/>
      <c r="L201" s="174"/>
      <c r="M201" s="175" t="s">
        <v>1</v>
      </c>
      <c r="N201" s="176" t="s">
        <v>40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159</v>
      </c>
      <c r="AT201" s="142" t="s">
        <v>208</v>
      </c>
      <c r="AU201" s="142" t="s">
        <v>83</v>
      </c>
      <c r="AY201" s="17" t="s">
        <v>136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79</v>
      </c>
      <c r="BK201" s="143">
        <f>ROUND(I201*H201,2)</f>
        <v>0</v>
      </c>
      <c r="BL201" s="17" t="s">
        <v>143</v>
      </c>
      <c r="BM201" s="142" t="s">
        <v>211</v>
      </c>
    </row>
    <row r="202" spans="2:65" s="1" customFormat="1" ht="24.2" customHeight="1">
      <c r="B202" s="129"/>
      <c r="C202" s="166" t="s">
        <v>212</v>
      </c>
      <c r="D202" s="166" t="s">
        <v>208</v>
      </c>
      <c r="E202" s="167" t="s">
        <v>213</v>
      </c>
      <c r="F202" s="168" t="s">
        <v>214</v>
      </c>
      <c r="G202" s="169" t="s">
        <v>150</v>
      </c>
      <c r="H202" s="170">
        <v>2</v>
      </c>
      <c r="I202" s="171"/>
      <c r="J202" s="172">
        <f>ROUND(I202*H202,2)</f>
        <v>0</v>
      </c>
      <c r="K202" s="173"/>
      <c r="L202" s="174"/>
      <c r="M202" s="175" t="s">
        <v>1</v>
      </c>
      <c r="N202" s="176" t="s">
        <v>40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159</v>
      </c>
      <c r="AT202" s="142" t="s">
        <v>208</v>
      </c>
      <c r="AU202" s="142" t="s">
        <v>83</v>
      </c>
      <c r="AY202" s="17" t="s">
        <v>136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79</v>
      </c>
      <c r="BK202" s="143">
        <f>ROUND(I202*H202,2)</f>
        <v>0</v>
      </c>
      <c r="BL202" s="17" t="s">
        <v>143</v>
      </c>
      <c r="BM202" s="142" t="s">
        <v>215</v>
      </c>
    </row>
    <row r="203" spans="2:65" s="11" customFormat="1" ht="22.9" customHeight="1">
      <c r="B203" s="117"/>
      <c r="D203" s="118" t="s">
        <v>74</v>
      </c>
      <c r="E203" s="127" t="s">
        <v>216</v>
      </c>
      <c r="F203" s="127" t="s">
        <v>217</v>
      </c>
      <c r="I203" s="120"/>
      <c r="J203" s="128">
        <f>BK203</f>
        <v>0</v>
      </c>
      <c r="L203" s="117"/>
      <c r="M203" s="122"/>
      <c r="P203" s="123">
        <f>SUM(P204:P206)</f>
        <v>0</v>
      </c>
      <c r="R203" s="123">
        <f>SUM(R204:R206)</f>
        <v>0</v>
      </c>
      <c r="T203" s="124">
        <f>SUM(T204:T206)</f>
        <v>0</v>
      </c>
      <c r="AR203" s="118" t="s">
        <v>79</v>
      </c>
      <c r="AT203" s="125" t="s">
        <v>74</v>
      </c>
      <c r="AU203" s="125" t="s">
        <v>79</v>
      </c>
      <c r="AY203" s="118" t="s">
        <v>136</v>
      </c>
      <c r="BK203" s="126">
        <f>SUM(BK204:BK206)</f>
        <v>0</v>
      </c>
    </row>
    <row r="204" spans="2:65" s="1" customFormat="1" ht="33" customHeight="1">
      <c r="B204" s="129"/>
      <c r="C204" s="130" t="s">
        <v>218</v>
      </c>
      <c r="D204" s="130" t="s">
        <v>139</v>
      </c>
      <c r="E204" s="131" t="s">
        <v>219</v>
      </c>
      <c r="F204" s="132" t="s">
        <v>220</v>
      </c>
      <c r="G204" s="133" t="s">
        <v>142</v>
      </c>
      <c r="H204" s="134">
        <v>55.2</v>
      </c>
      <c r="I204" s="135"/>
      <c r="J204" s="136">
        <f>ROUND(I204*H204,2)</f>
        <v>0</v>
      </c>
      <c r="K204" s="137"/>
      <c r="L204" s="32"/>
      <c r="M204" s="138" t="s">
        <v>1</v>
      </c>
      <c r="N204" s="139" t="s">
        <v>40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143</v>
      </c>
      <c r="AT204" s="142" t="s">
        <v>139</v>
      </c>
      <c r="AU204" s="142" t="s">
        <v>83</v>
      </c>
      <c r="AY204" s="17" t="s">
        <v>136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7" t="s">
        <v>79</v>
      </c>
      <c r="BK204" s="143">
        <f>ROUND(I204*H204,2)</f>
        <v>0</v>
      </c>
      <c r="BL204" s="17" t="s">
        <v>143</v>
      </c>
      <c r="BM204" s="142" t="s">
        <v>221</v>
      </c>
    </row>
    <row r="205" spans="2:65" s="12" customFormat="1">
      <c r="B205" s="144"/>
      <c r="D205" s="145" t="s">
        <v>144</v>
      </c>
      <c r="E205" s="146" t="s">
        <v>1</v>
      </c>
      <c r="F205" s="147" t="s">
        <v>156</v>
      </c>
      <c r="H205" s="148">
        <v>55.2</v>
      </c>
      <c r="I205" s="149"/>
      <c r="L205" s="144"/>
      <c r="M205" s="150"/>
      <c r="T205" s="151"/>
      <c r="AT205" s="146" t="s">
        <v>144</v>
      </c>
      <c r="AU205" s="146" t="s">
        <v>83</v>
      </c>
      <c r="AV205" s="12" t="s">
        <v>83</v>
      </c>
      <c r="AW205" s="12" t="s">
        <v>32</v>
      </c>
      <c r="AX205" s="12" t="s">
        <v>75</v>
      </c>
      <c r="AY205" s="146" t="s">
        <v>136</v>
      </c>
    </row>
    <row r="206" spans="2:65" s="13" customFormat="1">
      <c r="B206" s="152"/>
      <c r="D206" s="145" t="s">
        <v>144</v>
      </c>
      <c r="E206" s="153" t="s">
        <v>1</v>
      </c>
      <c r="F206" s="154" t="s">
        <v>147</v>
      </c>
      <c r="H206" s="155">
        <v>55.2</v>
      </c>
      <c r="I206" s="156"/>
      <c r="L206" s="152"/>
      <c r="M206" s="157"/>
      <c r="T206" s="158"/>
      <c r="AT206" s="153" t="s">
        <v>144</v>
      </c>
      <c r="AU206" s="153" t="s">
        <v>83</v>
      </c>
      <c r="AV206" s="13" t="s">
        <v>143</v>
      </c>
      <c r="AW206" s="13" t="s">
        <v>32</v>
      </c>
      <c r="AX206" s="13" t="s">
        <v>79</v>
      </c>
      <c r="AY206" s="153" t="s">
        <v>136</v>
      </c>
    </row>
    <row r="207" spans="2:65" s="11" customFormat="1" ht="22.9" customHeight="1">
      <c r="B207" s="117"/>
      <c r="D207" s="118" t="s">
        <v>74</v>
      </c>
      <c r="E207" s="127" t="s">
        <v>222</v>
      </c>
      <c r="F207" s="127" t="s">
        <v>223</v>
      </c>
      <c r="I207" s="120"/>
      <c r="J207" s="128">
        <f>BK207</f>
        <v>0</v>
      </c>
      <c r="L207" s="117"/>
      <c r="M207" s="122"/>
      <c r="P207" s="123">
        <f>SUM(P208:P210)</f>
        <v>0</v>
      </c>
      <c r="R207" s="123">
        <f>SUM(R208:R210)</f>
        <v>0</v>
      </c>
      <c r="T207" s="124">
        <f>SUM(T208:T210)</f>
        <v>0</v>
      </c>
      <c r="AR207" s="118" t="s">
        <v>79</v>
      </c>
      <c r="AT207" s="125" t="s">
        <v>74</v>
      </c>
      <c r="AU207" s="125" t="s">
        <v>79</v>
      </c>
      <c r="AY207" s="118" t="s">
        <v>136</v>
      </c>
      <c r="BK207" s="126">
        <f>SUM(BK208:BK210)</f>
        <v>0</v>
      </c>
    </row>
    <row r="208" spans="2:65" s="1" customFormat="1" ht="24.2" customHeight="1">
      <c r="B208" s="129"/>
      <c r="C208" s="130" t="s">
        <v>178</v>
      </c>
      <c r="D208" s="130" t="s">
        <v>139</v>
      </c>
      <c r="E208" s="131" t="s">
        <v>224</v>
      </c>
      <c r="F208" s="132" t="s">
        <v>225</v>
      </c>
      <c r="G208" s="133" t="s">
        <v>142</v>
      </c>
      <c r="H208" s="134">
        <v>55.2</v>
      </c>
      <c r="I208" s="135"/>
      <c r="J208" s="136">
        <f>ROUND(I208*H208,2)</f>
        <v>0</v>
      </c>
      <c r="K208" s="137"/>
      <c r="L208" s="32"/>
      <c r="M208" s="138" t="s">
        <v>1</v>
      </c>
      <c r="N208" s="139" t="s">
        <v>40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143</v>
      </c>
      <c r="AT208" s="142" t="s">
        <v>139</v>
      </c>
      <c r="AU208" s="142" t="s">
        <v>83</v>
      </c>
      <c r="AY208" s="17" t="s">
        <v>136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79</v>
      </c>
      <c r="BK208" s="143">
        <f>ROUND(I208*H208,2)</f>
        <v>0</v>
      </c>
      <c r="BL208" s="17" t="s">
        <v>143</v>
      </c>
      <c r="BM208" s="142" t="s">
        <v>226</v>
      </c>
    </row>
    <row r="209" spans="2:65" s="12" customFormat="1">
      <c r="B209" s="144"/>
      <c r="D209" s="145" t="s">
        <v>144</v>
      </c>
      <c r="E209" s="146" t="s">
        <v>1</v>
      </c>
      <c r="F209" s="147" t="s">
        <v>156</v>
      </c>
      <c r="H209" s="148">
        <v>55.2</v>
      </c>
      <c r="I209" s="149"/>
      <c r="L209" s="144"/>
      <c r="M209" s="150"/>
      <c r="T209" s="151"/>
      <c r="AT209" s="146" t="s">
        <v>144</v>
      </c>
      <c r="AU209" s="146" t="s">
        <v>83</v>
      </c>
      <c r="AV209" s="12" t="s">
        <v>83</v>
      </c>
      <c r="AW209" s="12" t="s">
        <v>32</v>
      </c>
      <c r="AX209" s="12" t="s">
        <v>75</v>
      </c>
      <c r="AY209" s="146" t="s">
        <v>136</v>
      </c>
    </row>
    <row r="210" spans="2:65" s="13" customFormat="1">
      <c r="B210" s="152"/>
      <c r="D210" s="145" t="s">
        <v>144</v>
      </c>
      <c r="E210" s="153" t="s">
        <v>1</v>
      </c>
      <c r="F210" s="154" t="s">
        <v>147</v>
      </c>
      <c r="H210" s="155">
        <v>55.2</v>
      </c>
      <c r="I210" s="156"/>
      <c r="L210" s="152"/>
      <c r="M210" s="157"/>
      <c r="T210" s="158"/>
      <c r="AT210" s="153" t="s">
        <v>144</v>
      </c>
      <c r="AU210" s="153" t="s">
        <v>83</v>
      </c>
      <c r="AV210" s="13" t="s">
        <v>143</v>
      </c>
      <c r="AW210" s="13" t="s">
        <v>32</v>
      </c>
      <c r="AX210" s="13" t="s">
        <v>79</v>
      </c>
      <c r="AY210" s="153" t="s">
        <v>136</v>
      </c>
    </row>
    <row r="211" spans="2:65" s="11" customFormat="1" ht="22.9" customHeight="1">
      <c r="B211" s="117"/>
      <c r="D211" s="118" t="s">
        <v>74</v>
      </c>
      <c r="E211" s="127" t="s">
        <v>227</v>
      </c>
      <c r="F211" s="127" t="s">
        <v>228</v>
      </c>
      <c r="I211" s="120"/>
      <c r="J211" s="128">
        <f>BK211</f>
        <v>0</v>
      </c>
      <c r="L211" s="117"/>
      <c r="M211" s="122"/>
      <c r="P211" s="123">
        <f>SUM(P212:P244)</f>
        <v>0</v>
      </c>
      <c r="R211" s="123">
        <f>SUM(R212:R244)</f>
        <v>0</v>
      </c>
      <c r="T211" s="124">
        <f>SUM(T212:T244)</f>
        <v>1.4270099999999999</v>
      </c>
      <c r="AR211" s="118" t="s">
        <v>79</v>
      </c>
      <c r="AT211" s="125" t="s">
        <v>74</v>
      </c>
      <c r="AU211" s="125" t="s">
        <v>79</v>
      </c>
      <c r="AY211" s="118" t="s">
        <v>136</v>
      </c>
      <c r="BK211" s="126">
        <f>SUM(BK212:BK244)</f>
        <v>0</v>
      </c>
    </row>
    <row r="212" spans="2:65" s="1" customFormat="1" ht="21.75" customHeight="1">
      <c r="B212" s="129"/>
      <c r="C212" s="130" t="s">
        <v>229</v>
      </c>
      <c r="D212" s="130" t="s">
        <v>139</v>
      </c>
      <c r="E212" s="131" t="s">
        <v>230</v>
      </c>
      <c r="F212" s="132" t="s">
        <v>231</v>
      </c>
      <c r="G212" s="133" t="s">
        <v>142</v>
      </c>
      <c r="H212" s="134">
        <v>10</v>
      </c>
      <c r="I212" s="135"/>
      <c r="J212" s="136">
        <f>ROUND(I212*H212,2)</f>
        <v>0</v>
      </c>
      <c r="K212" s="137"/>
      <c r="L212" s="32"/>
      <c r="M212" s="138" t="s">
        <v>1</v>
      </c>
      <c r="N212" s="139" t="s">
        <v>40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143</v>
      </c>
      <c r="AT212" s="142" t="s">
        <v>139</v>
      </c>
      <c r="AU212" s="142" t="s">
        <v>83</v>
      </c>
      <c r="AY212" s="17" t="s">
        <v>136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79</v>
      </c>
      <c r="BK212" s="143">
        <f>ROUND(I212*H212,2)</f>
        <v>0</v>
      </c>
      <c r="BL212" s="17" t="s">
        <v>143</v>
      </c>
      <c r="BM212" s="142" t="s">
        <v>232</v>
      </c>
    </row>
    <row r="213" spans="2:65" s="12" customFormat="1">
      <c r="B213" s="144"/>
      <c r="D213" s="145" t="s">
        <v>144</v>
      </c>
      <c r="E213" s="146" t="s">
        <v>1</v>
      </c>
      <c r="F213" s="147" t="s">
        <v>233</v>
      </c>
      <c r="H213" s="148">
        <v>6.4</v>
      </c>
      <c r="I213" s="149"/>
      <c r="L213" s="144"/>
      <c r="M213" s="150"/>
      <c r="T213" s="151"/>
      <c r="AT213" s="146" t="s">
        <v>144</v>
      </c>
      <c r="AU213" s="146" t="s">
        <v>83</v>
      </c>
      <c r="AV213" s="12" t="s">
        <v>83</v>
      </c>
      <c r="AW213" s="12" t="s">
        <v>32</v>
      </c>
      <c r="AX213" s="12" t="s">
        <v>75</v>
      </c>
      <c r="AY213" s="146" t="s">
        <v>136</v>
      </c>
    </row>
    <row r="214" spans="2:65" s="12" customFormat="1">
      <c r="B214" s="144"/>
      <c r="D214" s="145" t="s">
        <v>144</v>
      </c>
      <c r="E214" s="146" t="s">
        <v>1</v>
      </c>
      <c r="F214" s="147" t="s">
        <v>234</v>
      </c>
      <c r="H214" s="148">
        <v>3.6</v>
      </c>
      <c r="I214" s="149"/>
      <c r="L214" s="144"/>
      <c r="M214" s="150"/>
      <c r="T214" s="151"/>
      <c r="AT214" s="146" t="s">
        <v>144</v>
      </c>
      <c r="AU214" s="146" t="s">
        <v>83</v>
      </c>
      <c r="AV214" s="12" t="s">
        <v>83</v>
      </c>
      <c r="AW214" s="12" t="s">
        <v>32</v>
      </c>
      <c r="AX214" s="12" t="s">
        <v>75</v>
      </c>
      <c r="AY214" s="146" t="s">
        <v>136</v>
      </c>
    </row>
    <row r="215" spans="2:65" s="13" customFormat="1">
      <c r="B215" s="152"/>
      <c r="D215" s="145" t="s">
        <v>144</v>
      </c>
      <c r="E215" s="153" t="s">
        <v>1</v>
      </c>
      <c r="F215" s="154" t="s">
        <v>147</v>
      </c>
      <c r="H215" s="155">
        <v>10</v>
      </c>
      <c r="I215" s="156"/>
      <c r="L215" s="152"/>
      <c r="M215" s="157"/>
      <c r="T215" s="158"/>
      <c r="AT215" s="153" t="s">
        <v>144</v>
      </c>
      <c r="AU215" s="153" t="s">
        <v>83</v>
      </c>
      <c r="AV215" s="13" t="s">
        <v>143</v>
      </c>
      <c r="AW215" s="13" t="s">
        <v>32</v>
      </c>
      <c r="AX215" s="13" t="s">
        <v>79</v>
      </c>
      <c r="AY215" s="153" t="s">
        <v>136</v>
      </c>
    </row>
    <row r="216" spans="2:65" s="1" customFormat="1" ht="21.75" customHeight="1">
      <c r="B216" s="129"/>
      <c r="C216" s="130" t="s">
        <v>183</v>
      </c>
      <c r="D216" s="130" t="s">
        <v>139</v>
      </c>
      <c r="E216" s="131" t="s">
        <v>235</v>
      </c>
      <c r="F216" s="132" t="s">
        <v>236</v>
      </c>
      <c r="G216" s="133" t="s">
        <v>142</v>
      </c>
      <c r="H216" s="134">
        <v>82.915999999999997</v>
      </c>
      <c r="I216" s="135"/>
      <c r="J216" s="136">
        <f>ROUND(I216*H216,2)</f>
        <v>0</v>
      </c>
      <c r="K216" s="137"/>
      <c r="L216" s="32"/>
      <c r="M216" s="138" t="s">
        <v>1</v>
      </c>
      <c r="N216" s="139" t="s">
        <v>40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143</v>
      </c>
      <c r="AT216" s="142" t="s">
        <v>139</v>
      </c>
      <c r="AU216" s="142" t="s">
        <v>83</v>
      </c>
      <c r="AY216" s="17" t="s">
        <v>136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79</v>
      </c>
      <c r="BK216" s="143">
        <f>ROUND(I216*H216,2)</f>
        <v>0</v>
      </c>
      <c r="BL216" s="17" t="s">
        <v>143</v>
      </c>
      <c r="BM216" s="142" t="s">
        <v>237</v>
      </c>
    </row>
    <row r="217" spans="2:65" s="12" customFormat="1">
      <c r="B217" s="144"/>
      <c r="D217" s="145" t="s">
        <v>144</v>
      </c>
      <c r="E217" s="146" t="s">
        <v>1</v>
      </c>
      <c r="F217" s="147" t="s">
        <v>238</v>
      </c>
      <c r="H217" s="148">
        <v>51.677999999999997</v>
      </c>
      <c r="I217" s="149"/>
      <c r="L217" s="144"/>
      <c r="M217" s="150"/>
      <c r="T217" s="151"/>
      <c r="AT217" s="146" t="s">
        <v>144</v>
      </c>
      <c r="AU217" s="146" t="s">
        <v>83</v>
      </c>
      <c r="AV217" s="12" t="s">
        <v>83</v>
      </c>
      <c r="AW217" s="12" t="s">
        <v>32</v>
      </c>
      <c r="AX217" s="12" t="s">
        <v>75</v>
      </c>
      <c r="AY217" s="146" t="s">
        <v>136</v>
      </c>
    </row>
    <row r="218" spans="2:65" s="12" customFormat="1">
      <c r="B218" s="144"/>
      <c r="D218" s="145" t="s">
        <v>144</v>
      </c>
      <c r="E218" s="146" t="s">
        <v>1</v>
      </c>
      <c r="F218" s="147" t="s">
        <v>239</v>
      </c>
      <c r="H218" s="148">
        <v>41.238</v>
      </c>
      <c r="I218" s="149"/>
      <c r="L218" s="144"/>
      <c r="M218" s="150"/>
      <c r="T218" s="151"/>
      <c r="AT218" s="146" t="s">
        <v>144</v>
      </c>
      <c r="AU218" s="146" t="s">
        <v>83</v>
      </c>
      <c r="AV218" s="12" t="s">
        <v>83</v>
      </c>
      <c r="AW218" s="12" t="s">
        <v>32</v>
      </c>
      <c r="AX218" s="12" t="s">
        <v>75</v>
      </c>
      <c r="AY218" s="146" t="s">
        <v>136</v>
      </c>
    </row>
    <row r="219" spans="2:65" s="12" customFormat="1">
      <c r="B219" s="144"/>
      <c r="D219" s="145" t="s">
        <v>144</v>
      </c>
      <c r="E219" s="146" t="s">
        <v>1</v>
      </c>
      <c r="F219" s="147" t="s">
        <v>240</v>
      </c>
      <c r="H219" s="148">
        <v>-10</v>
      </c>
      <c r="I219" s="149"/>
      <c r="L219" s="144"/>
      <c r="M219" s="150"/>
      <c r="T219" s="151"/>
      <c r="AT219" s="146" t="s">
        <v>144</v>
      </c>
      <c r="AU219" s="146" t="s">
        <v>83</v>
      </c>
      <c r="AV219" s="12" t="s">
        <v>83</v>
      </c>
      <c r="AW219" s="12" t="s">
        <v>32</v>
      </c>
      <c r="AX219" s="12" t="s">
        <v>75</v>
      </c>
      <c r="AY219" s="146" t="s">
        <v>136</v>
      </c>
    </row>
    <row r="220" spans="2:65" s="13" customFormat="1">
      <c r="B220" s="152"/>
      <c r="D220" s="145" t="s">
        <v>144</v>
      </c>
      <c r="E220" s="153" t="s">
        <v>1</v>
      </c>
      <c r="F220" s="154" t="s">
        <v>147</v>
      </c>
      <c r="H220" s="155">
        <v>82.915999999999997</v>
      </c>
      <c r="I220" s="156"/>
      <c r="L220" s="152"/>
      <c r="M220" s="157"/>
      <c r="T220" s="158"/>
      <c r="AT220" s="153" t="s">
        <v>144</v>
      </c>
      <c r="AU220" s="153" t="s">
        <v>83</v>
      </c>
      <c r="AV220" s="13" t="s">
        <v>143</v>
      </c>
      <c r="AW220" s="13" t="s">
        <v>32</v>
      </c>
      <c r="AX220" s="13" t="s">
        <v>79</v>
      </c>
      <c r="AY220" s="153" t="s">
        <v>136</v>
      </c>
    </row>
    <row r="221" spans="2:65" s="1" customFormat="1" ht="24.2" customHeight="1">
      <c r="B221" s="129"/>
      <c r="C221" s="130" t="s">
        <v>241</v>
      </c>
      <c r="D221" s="130" t="s">
        <v>139</v>
      </c>
      <c r="E221" s="131" t="s">
        <v>242</v>
      </c>
      <c r="F221" s="132" t="s">
        <v>243</v>
      </c>
      <c r="G221" s="133" t="s">
        <v>142</v>
      </c>
      <c r="H221" s="134">
        <v>54.2</v>
      </c>
      <c r="I221" s="135"/>
      <c r="J221" s="136">
        <f>ROUND(I221*H221,2)</f>
        <v>0</v>
      </c>
      <c r="K221" s="137"/>
      <c r="L221" s="32"/>
      <c r="M221" s="138" t="s">
        <v>1</v>
      </c>
      <c r="N221" s="139" t="s">
        <v>40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143</v>
      </c>
      <c r="AT221" s="142" t="s">
        <v>139</v>
      </c>
      <c r="AU221" s="142" t="s">
        <v>83</v>
      </c>
      <c r="AY221" s="17" t="s">
        <v>136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79</v>
      </c>
      <c r="BK221" s="143">
        <f>ROUND(I221*H221,2)</f>
        <v>0</v>
      </c>
      <c r="BL221" s="17" t="s">
        <v>143</v>
      </c>
      <c r="BM221" s="142" t="s">
        <v>244</v>
      </c>
    </row>
    <row r="222" spans="2:65" s="12" customFormat="1">
      <c r="B222" s="144"/>
      <c r="D222" s="145" t="s">
        <v>144</v>
      </c>
      <c r="E222" s="146" t="s">
        <v>1</v>
      </c>
      <c r="F222" s="147" t="s">
        <v>245</v>
      </c>
      <c r="H222" s="148">
        <v>54.2</v>
      </c>
      <c r="I222" s="149"/>
      <c r="L222" s="144"/>
      <c r="M222" s="150"/>
      <c r="T222" s="151"/>
      <c r="AT222" s="146" t="s">
        <v>144</v>
      </c>
      <c r="AU222" s="146" t="s">
        <v>83</v>
      </c>
      <c r="AV222" s="12" t="s">
        <v>83</v>
      </c>
      <c r="AW222" s="12" t="s">
        <v>32</v>
      </c>
      <c r="AX222" s="12" t="s">
        <v>75</v>
      </c>
      <c r="AY222" s="146" t="s">
        <v>136</v>
      </c>
    </row>
    <row r="223" spans="2:65" s="13" customFormat="1">
      <c r="B223" s="152"/>
      <c r="D223" s="145" t="s">
        <v>144</v>
      </c>
      <c r="E223" s="153" t="s">
        <v>1</v>
      </c>
      <c r="F223" s="154" t="s">
        <v>147</v>
      </c>
      <c r="H223" s="155">
        <v>54.2</v>
      </c>
      <c r="I223" s="156"/>
      <c r="L223" s="152"/>
      <c r="M223" s="157"/>
      <c r="T223" s="158"/>
      <c r="AT223" s="153" t="s">
        <v>144</v>
      </c>
      <c r="AU223" s="153" t="s">
        <v>83</v>
      </c>
      <c r="AV223" s="13" t="s">
        <v>143</v>
      </c>
      <c r="AW223" s="13" t="s">
        <v>32</v>
      </c>
      <c r="AX223" s="13" t="s">
        <v>79</v>
      </c>
      <c r="AY223" s="153" t="s">
        <v>136</v>
      </c>
    </row>
    <row r="224" spans="2:65" s="1" customFormat="1" ht="16.5" customHeight="1">
      <c r="B224" s="129"/>
      <c r="C224" s="130" t="s">
        <v>187</v>
      </c>
      <c r="D224" s="130" t="s">
        <v>139</v>
      </c>
      <c r="E224" s="131" t="s">
        <v>246</v>
      </c>
      <c r="F224" s="132" t="s">
        <v>247</v>
      </c>
      <c r="G224" s="133" t="s">
        <v>248</v>
      </c>
      <c r="H224" s="134">
        <v>27.68</v>
      </c>
      <c r="I224" s="135"/>
      <c r="J224" s="136">
        <f>ROUND(I224*H224,2)</f>
        <v>0</v>
      </c>
      <c r="K224" s="137"/>
      <c r="L224" s="32"/>
      <c r="M224" s="138" t="s">
        <v>1</v>
      </c>
      <c r="N224" s="139" t="s">
        <v>40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143</v>
      </c>
      <c r="AT224" s="142" t="s">
        <v>139</v>
      </c>
      <c r="AU224" s="142" t="s">
        <v>83</v>
      </c>
      <c r="AY224" s="17" t="s">
        <v>136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79</v>
      </c>
      <c r="BK224" s="143">
        <f>ROUND(I224*H224,2)</f>
        <v>0</v>
      </c>
      <c r="BL224" s="17" t="s">
        <v>143</v>
      </c>
      <c r="BM224" s="142" t="s">
        <v>249</v>
      </c>
    </row>
    <row r="225" spans="2:65" s="12" customFormat="1">
      <c r="B225" s="144"/>
      <c r="D225" s="145" t="s">
        <v>144</v>
      </c>
      <c r="E225" s="146" t="s">
        <v>1</v>
      </c>
      <c r="F225" s="147" t="s">
        <v>250</v>
      </c>
      <c r="H225" s="148">
        <v>27.68</v>
      </c>
      <c r="I225" s="149"/>
      <c r="L225" s="144"/>
      <c r="M225" s="150"/>
      <c r="T225" s="151"/>
      <c r="AT225" s="146" t="s">
        <v>144</v>
      </c>
      <c r="AU225" s="146" t="s">
        <v>83</v>
      </c>
      <c r="AV225" s="12" t="s">
        <v>83</v>
      </c>
      <c r="AW225" s="12" t="s">
        <v>32</v>
      </c>
      <c r="AX225" s="12" t="s">
        <v>75</v>
      </c>
      <c r="AY225" s="146" t="s">
        <v>136</v>
      </c>
    </row>
    <row r="226" spans="2:65" s="13" customFormat="1">
      <c r="B226" s="152"/>
      <c r="D226" s="145" t="s">
        <v>144</v>
      </c>
      <c r="E226" s="153" t="s">
        <v>1</v>
      </c>
      <c r="F226" s="154" t="s">
        <v>147</v>
      </c>
      <c r="H226" s="155">
        <v>27.68</v>
      </c>
      <c r="I226" s="156"/>
      <c r="L226" s="152"/>
      <c r="M226" s="157"/>
      <c r="T226" s="158"/>
      <c r="AT226" s="153" t="s">
        <v>144</v>
      </c>
      <c r="AU226" s="153" t="s">
        <v>83</v>
      </c>
      <c r="AV226" s="13" t="s">
        <v>143</v>
      </c>
      <c r="AW226" s="13" t="s">
        <v>32</v>
      </c>
      <c r="AX226" s="13" t="s">
        <v>79</v>
      </c>
      <c r="AY226" s="153" t="s">
        <v>136</v>
      </c>
    </row>
    <row r="227" spans="2:65" s="1" customFormat="1" ht="37.9" customHeight="1">
      <c r="B227" s="129"/>
      <c r="C227" s="130" t="s">
        <v>7</v>
      </c>
      <c r="D227" s="130" t="s">
        <v>139</v>
      </c>
      <c r="E227" s="131" t="s">
        <v>251</v>
      </c>
      <c r="F227" s="132" t="s">
        <v>252</v>
      </c>
      <c r="G227" s="133" t="s">
        <v>253</v>
      </c>
      <c r="H227" s="134">
        <v>2.6389999999999998</v>
      </c>
      <c r="I227" s="135"/>
      <c r="J227" s="136">
        <f>ROUND(I227*H227,2)</f>
        <v>0</v>
      </c>
      <c r="K227" s="137"/>
      <c r="L227" s="32"/>
      <c r="M227" s="138" t="s">
        <v>1</v>
      </c>
      <c r="N227" s="139" t="s">
        <v>40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143</v>
      </c>
      <c r="AT227" s="142" t="s">
        <v>139</v>
      </c>
      <c r="AU227" s="142" t="s">
        <v>83</v>
      </c>
      <c r="AY227" s="17" t="s">
        <v>136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7" t="s">
        <v>79</v>
      </c>
      <c r="BK227" s="143">
        <f>ROUND(I227*H227,2)</f>
        <v>0</v>
      </c>
      <c r="BL227" s="17" t="s">
        <v>143</v>
      </c>
      <c r="BM227" s="142" t="s">
        <v>254</v>
      </c>
    </row>
    <row r="228" spans="2:65" s="12" customFormat="1">
      <c r="B228" s="144"/>
      <c r="D228" s="145" t="s">
        <v>144</v>
      </c>
      <c r="E228" s="146" t="s">
        <v>1</v>
      </c>
      <c r="F228" s="147" t="s">
        <v>255</v>
      </c>
      <c r="H228" s="148">
        <v>2.6389999999999998</v>
      </c>
      <c r="I228" s="149"/>
      <c r="L228" s="144"/>
      <c r="M228" s="150"/>
      <c r="T228" s="151"/>
      <c r="AT228" s="146" t="s">
        <v>144</v>
      </c>
      <c r="AU228" s="146" t="s">
        <v>83</v>
      </c>
      <c r="AV228" s="12" t="s">
        <v>83</v>
      </c>
      <c r="AW228" s="12" t="s">
        <v>32</v>
      </c>
      <c r="AX228" s="12" t="s">
        <v>75</v>
      </c>
      <c r="AY228" s="146" t="s">
        <v>136</v>
      </c>
    </row>
    <row r="229" spans="2:65" s="13" customFormat="1">
      <c r="B229" s="152"/>
      <c r="D229" s="145" t="s">
        <v>144</v>
      </c>
      <c r="E229" s="153" t="s">
        <v>1</v>
      </c>
      <c r="F229" s="154" t="s">
        <v>147</v>
      </c>
      <c r="H229" s="155">
        <v>2.6389999999999998</v>
      </c>
      <c r="I229" s="156"/>
      <c r="L229" s="152"/>
      <c r="M229" s="157"/>
      <c r="T229" s="158"/>
      <c r="AT229" s="153" t="s">
        <v>144</v>
      </c>
      <c r="AU229" s="153" t="s">
        <v>83</v>
      </c>
      <c r="AV229" s="13" t="s">
        <v>143</v>
      </c>
      <c r="AW229" s="13" t="s">
        <v>32</v>
      </c>
      <c r="AX229" s="13" t="s">
        <v>79</v>
      </c>
      <c r="AY229" s="153" t="s">
        <v>136</v>
      </c>
    </row>
    <row r="230" spans="2:65" s="1" customFormat="1" ht="24.2" customHeight="1">
      <c r="B230" s="129"/>
      <c r="C230" s="130" t="s">
        <v>195</v>
      </c>
      <c r="D230" s="130" t="s">
        <v>139</v>
      </c>
      <c r="E230" s="131" t="s">
        <v>256</v>
      </c>
      <c r="F230" s="132" t="s">
        <v>257</v>
      </c>
      <c r="G230" s="133" t="s">
        <v>142</v>
      </c>
      <c r="H230" s="134">
        <v>101.762</v>
      </c>
      <c r="I230" s="135"/>
      <c r="J230" s="136">
        <f>ROUND(I230*H230,2)</f>
        <v>0</v>
      </c>
      <c r="K230" s="137"/>
      <c r="L230" s="32"/>
      <c r="M230" s="138" t="s">
        <v>1</v>
      </c>
      <c r="N230" s="139" t="s">
        <v>40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143</v>
      </c>
      <c r="AT230" s="142" t="s">
        <v>139</v>
      </c>
      <c r="AU230" s="142" t="s">
        <v>83</v>
      </c>
      <c r="AY230" s="17" t="s">
        <v>136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79</v>
      </c>
      <c r="BK230" s="143">
        <f>ROUND(I230*H230,2)</f>
        <v>0</v>
      </c>
      <c r="BL230" s="17" t="s">
        <v>143</v>
      </c>
      <c r="BM230" s="142" t="s">
        <v>258</v>
      </c>
    </row>
    <row r="231" spans="2:65" s="12" customFormat="1">
      <c r="B231" s="144"/>
      <c r="D231" s="145" t="s">
        <v>144</v>
      </c>
      <c r="E231" s="146" t="s">
        <v>1</v>
      </c>
      <c r="F231" s="147" t="s">
        <v>165</v>
      </c>
      <c r="H231" s="148">
        <v>65.364999999999995</v>
      </c>
      <c r="I231" s="149"/>
      <c r="L231" s="144"/>
      <c r="M231" s="150"/>
      <c r="T231" s="151"/>
      <c r="AT231" s="146" t="s">
        <v>144</v>
      </c>
      <c r="AU231" s="146" t="s">
        <v>83</v>
      </c>
      <c r="AV231" s="12" t="s">
        <v>83</v>
      </c>
      <c r="AW231" s="12" t="s">
        <v>32</v>
      </c>
      <c r="AX231" s="12" t="s">
        <v>75</v>
      </c>
      <c r="AY231" s="146" t="s">
        <v>136</v>
      </c>
    </row>
    <row r="232" spans="2:65" s="12" customFormat="1">
      <c r="B232" s="144"/>
      <c r="D232" s="145" t="s">
        <v>144</v>
      </c>
      <c r="E232" s="146" t="s">
        <v>1</v>
      </c>
      <c r="F232" s="147" t="s">
        <v>166</v>
      </c>
      <c r="H232" s="148">
        <v>-6.8</v>
      </c>
      <c r="I232" s="149"/>
      <c r="L232" s="144"/>
      <c r="M232" s="150"/>
      <c r="T232" s="151"/>
      <c r="AT232" s="146" t="s">
        <v>144</v>
      </c>
      <c r="AU232" s="146" t="s">
        <v>83</v>
      </c>
      <c r="AV232" s="12" t="s">
        <v>83</v>
      </c>
      <c r="AW232" s="12" t="s">
        <v>32</v>
      </c>
      <c r="AX232" s="12" t="s">
        <v>75</v>
      </c>
      <c r="AY232" s="146" t="s">
        <v>136</v>
      </c>
    </row>
    <row r="233" spans="2:65" s="14" customFormat="1">
      <c r="B233" s="159"/>
      <c r="D233" s="145" t="s">
        <v>144</v>
      </c>
      <c r="E233" s="160" t="s">
        <v>1</v>
      </c>
      <c r="F233" s="161" t="s">
        <v>167</v>
      </c>
      <c r="H233" s="162">
        <v>58.564999999999998</v>
      </c>
      <c r="I233" s="163"/>
      <c r="L233" s="159"/>
      <c r="M233" s="164"/>
      <c r="T233" s="165"/>
      <c r="AT233" s="160" t="s">
        <v>144</v>
      </c>
      <c r="AU233" s="160" t="s">
        <v>83</v>
      </c>
      <c r="AV233" s="14" t="s">
        <v>137</v>
      </c>
      <c r="AW233" s="14" t="s">
        <v>32</v>
      </c>
      <c r="AX233" s="14" t="s">
        <v>75</v>
      </c>
      <c r="AY233" s="160" t="s">
        <v>136</v>
      </c>
    </row>
    <row r="234" spans="2:65" s="12" customFormat="1">
      <c r="B234" s="144"/>
      <c r="D234" s="145" t="s">
        <v>144</v>
      </c>
      <c r="E234" s="146" t="s">
        <v>1</v>
      </c>
      <c r="F234" s="147" t="s">
        <v>168</v>
      </c>
      <c r="H234" s="148">
        <v>47.957000000000001</v>
      </c>
      <c r="I234" s="149"/>
      <c r="L234" s="144"/>
      <c r="M234" s="150"/>
      <c r="T234" s="151"/>
      <c r="AT234" s="146" t="s">
        <v>144</v>
      </c>
      <c r="AU234" s="146" t="s">
        <v>83</v>
      </c>
      <c r="AV234" s="12" t="s">
        <v>83</v>
      </c>
      <c r="AW234" s="12" t="s">
        <v>32</v>
      </c>
      <c r="AX234" s="12" t="s">
        <v>75</v>
      </c>
      <c r="AY234" s="146" t="s">
        <v>136</v>
      </c>
    </row>
    <row r="235" spans="2:65" s="12" customFormat="1">
      <c r="B235" s="144"/>
      <c r="D235" s="145" t="s">
        <v>144</v>
      </c>
      <c r="E235" s="146" t="s">
        <v>1</v>
      </c>
      <c r="F235" s="147" t="s">
        <v>169</v>
      </c>
      <c r="H235" s="148">
        <v>-4.76</v>
      </c>
      <c r="I235" s="149"/>
      <c r="L235" s="144"/>
      <c r="M235" s="150"/>
      <c r="T235" s="151"/>
      <c r="AT235" s="146" t="s">
        <v>144</v>
      </c>
      <c r="AU235" s="146" t="s">
        <v>83</v>
      </c>
      <c r="AV235" s="12" t="s">
        <v>83</v>
      </c>
      <c r="AW235" s="12" t="s">
        <v>32</v>
      </c>
      <c r="AX235" s="12" t="s">
        <v>75</v>
      </c>
      <c r="AY235" s="146" t="s">
        <v>136</v>
      </c>
    </row>
    <row r="236" spans="2:65" s="14" customFormat="1">
      <c r="B236" s="159"/>
      <c r="D236" s="145" t="s">
        <v>144</v>
      </c>
      <c r="E236" s="160" t="s">
        <v>1</v>
      </c>
      <c r="F236" s="161" t="s">
        <v>167</v>
      </c>
      <c r="H236" s="162">
        <v>43.197000000000003</v>
      </c>
      <c r="I236" s="163"/>
      <c r="L236" s="159"/>
      <c r="M236" s="164"/>
      <c r="T236" s="165"/>
      <c r="AT236" s="160" t="s">
        <v>144</v>
      </c>
      <c r="AU236" s="160" t="s">
        <v>83</v>
      </c>
      <c r="AV236" s="14" t="s">
        <v>137</v>
      </c>
      <c r="AW236" s="14" t="s">
        <v>32</v>
      </c>
      <c r="AX236" s="14" t="s">
        <v>75</v>
      </c>
      <c r="AY236" s="160" t="s">
        <v>136</v>
      </c>
    </row>
    <row r="237" spans="2:65" s="13" customFormat="1">
      <c r="B237" s="152"/>
      <c r="D237" s="145" t="s">
        <v>144</v>
      </c>
      <c r="E237" s="153" t="s">
        <v>1</v>
      </c>
      <c r="F237" s="154" t="s">
        <v>147</v>
      </c>
      <c r="H237" s="155">
        <v>101.762</v>
      </c>
      <c r="I237" s="156"/>
      <c r="L237" s="152"/>
      <c r="M237" s="157"/>
      <c r="T237" s="158"/>
      <c r="AT237" s="153" t="s">
        <v>144</v>
      </c>
      <c r="AU237" s="153" t="s">
        <v>83</v>
      </c>
      <c r="AV237" s="13" t="s">
        <v>143</v>
      </c>
      <c r="AW237" s="13" t="s">
        <v>32</v>
      </c>
      <c r="AX237" s="13" t="s">
        <v>79</v>
      </c>
      <c r="AY237" s="153" t="s">
        <v>136</v>
      </c>
    </row>
    <row r="238" spans="2:65" s="1" customFormat="1" ht="37.9" customHeight="1">
      <c r="B238" s="129"/>
      <c r="C238" s="130" t="s">
        <v>259</v>
      </c>
      <c r="D238" s="130" t="s">
        <v>139</v>
      </c>
      <c r="E238" s="131" t="s">
        <v>260</v>
      </c>
      <c r="F238" s="132" t="s">
        <v>261</v>
      </c>
      <c r="G238" s="133" t="s">
        <v>142</v>
      </c>
      <c r="H238" s="134">
        <v>142.70099999999999</v>
      </c>
      <c r="I238" s="135"/>
      <c r="J238" s="136">
        <f>ROUND(I238*H238,2)</f>
        <v>0</v>
      </c>
      <c r="K238" s="137"/>
      <c r="L238" s="32"/>
      <c r="M238" s="138" t="s">
        <v>1</v>
      </c>
      <c r="N238" s="139" t="s">
        <v>40</v>
      </c>
      <c r="P238" s="140">
        <f>O238*H238</f>
        <v>0</v>
      </c>
      <c r="Q238" s="140">
        <v>0</v>
      </c>
      <c r="R238" s="140">
        <f>Q238*H238</f>
        <v>0</v>
      </c>
      <c r="S238" s="140">
        <v>0.01</v>
      </c>
      <c r="T238" s="141">
        <f>S238*H238</f>
        <v>1.4270099999999999</v>
      </c>
      <c r="AR238" s="142" t="s">
        <v>143</v>
      </c>
      <c r="AT238" s="142" t="s">
        <v>139</v>
      </c>
      <c r="AU238" s="142" t="s">
        <v>83</v>
      </c>
      <c r="AY238" s="17" t="s">
        <v>136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7" t="s">
        <v>79</v>
      </c>
      <c r="BK238" s="143">
        <f>ROUND(I238*H238,2)</f>
        <v>0</v>
      </c>
      <c r="BL238" s="17" t="s">
        <v>143</v>
      </c>
      <c r="BM238" s="142" t="s">
        <v>262</v>
      </c>
    </row>
    <row r="239" spans="2:65" s="12" customFormat="1">
      <c r="B239" s="144"/>
      <c r="D239" s="145" t="s">
        <v>144</v>
      </c>
      <c r="E239" s="146" t="s">
        <v>1</v>
      </c>
      <c r="F239" s="147" t="s">
        <v>173</v>
      </c>
      <c r="H239" s="148">
        <v>70.947999999999993</v>
      </c>
      <c r="I239" s="149"/>
      <c r="L239" s="144"/>
      <c r="M239" s="150"/>
      <c r="T239" s="151"/>
      <c r="AT239" s="146" t="s">
        <v>144</v>
      </c>
      <c r="AU239" s="146" t="s">
        <v>83</v>
      </c>
      <c r="AV239" s="12" t="s">
        <v>83</v>
      </c>
      <c r="AW239" s="12" t="s">
        <v>32</v>
      </c>
      <c r="AX239" s="12" t="s">
        <v>75</v>
      </c>
      <c r="AY239" s="146" t="s">
        <v>136</v>
      </c>
    </row>
    <row r="240" spans="2:65" s="12" customFormat="1">
      <c r="B240" s="144"/>
      <c r="D240" s="145" t="s">
        <v>144</v>
      </c>
      <c r="E240" s="146" t="s">
        <v>1</v>
      </c>
      <c r="F240" s="147" t="s">
        <v>174</v>
      </c>
      <c r="H240" s="148">
        <v>71.753</v>
      </c>
      <c r="I240" s="149"/>
      <c r="L240" s="144"/>
      <c r="M240" s="150"/>
      <c r="T240" s="151"/>
      <c r="AT240" s="146" t="s">
        <v>144</v>
      </c>
      <c r="AU240" s="146" t="s">
        <v>83</v>
      </c>
      <c r="AV240" s="12" t="s">
        <v>83</v>
      </c>
      <c r="AW240" s="12" t="s">
        <v>32</v>
      </c>
      <c r="AX240" s="12" t="s">
        <v>75</v>
      </c>
      <c r="AY240" s="146" t="s">
        <v>136</v>
      </c>
    </row>
    <row r="241" spans="2:65" s="13" customFormat="1">
      <c r="B241" s="152"/>
      <c r="D241" s="145" t="s">
        <v>144</v>
      </c>
      <c r="E241" s="153" t="s">
        <v>1</v>
      </c>
      <c r="F241" s="154" t="s">
        <v>147</v>
      </c>
      <c r="H241" s="155">
        <v>142.70099999999999</v>
      </c>
      <c r="I241" s="156"/>
      <c r="L241" s="152"/>
      <c r="M241" s="157"/>
      <c r="T241" s="158"/>
      <c r="AT241" s="153" t="s">
        <v>144</v>
      </c>
      <c r="AU241" s="153" t="s">
        <v>83</v>
      </c>
      <c r="AV241" s="13" t="s">
        <v>143</v>
      </c>
      <c r="AW241" s="13" t="s">
        <v>32</v>
      </c>
      <c r="AX241" s="13" t="s">
        <v>79</v>
      </c>
      <c r="AY241" s="153" t="s">
        <v>136</v>
      </c>
    </row>
    <row r="242" spans="2:65" s="1" customFormat="1" ht="24.2" customHeight="1">
      <c r="B242" s="129"/>
      <c r="C242" s="130" t="s">
        <v>199</v>
      </c>
      <c r="D242" s="130" t="s">
        <v>139</v>
      </c>
      <c r="E242" s="131" t="s">
        <v>263</v>
      </c>
      <c r="F242" s="132" t="s">
        <v>264</v>
      </c>
      <c r="G242" s="133" t="s">
        <v>248</v>
      </c>
      <c r="H242" s="134">
        <v>0.76</v>
      </c>
      <c r="I242" s="135"/>
      <c r="J242" s="136">
        <f>ROUND(I242*H242,2)</f>
        <v>0</v>
      </c>
      <c r="K242" s="137"/>
      <c r="L242" s="32"/>
      <c r="M242" s="138" t="s">
        <v>1</v>
      </c>
      <c r="N242" s="139" t="s">
        <v>40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143</v>
      </c>
      <c r="AT242" s="142" t="s">
        <v>139</v>
      </c>
      <c r="AU242" s="142" t="s">
        <v>83</v>
      </c>
      <c r="AY242" s="17" t="s">
        <v>136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7" t="s">
        <v>79</v>
      </c>
      <c r="BK242" s="143">
        <f>ROUND(I242*H242,2)</f>
        <v>0</v>
      </c>
      <c r="BL242" s="17" t="s">
        <v>143</v>
      </c>
      <c r="BM242" s="142" t="s">
        <v>265</v>
      </c>
    </row>
    <row r="243" spans="2:65" s="12" customFormat="1">
      <c r="B243" s="144"/>
      <c r="D243" s="145" t="s">
        <v>144</v>
      </c>
      <c r="E243" s="146" t="s">
        <v>1</v>
      </c>
      <c r="F243" s="147" t="s">
        <v>266</v>
      </c>
      <c r="H243" s="148">
        <v>0.76</v>
      </c>
      <c r="I243" s="149"/>
      <c r="L243" s="144"/>
      <c r="M243" s="150"/>
      <c r="T243" s="151"/>
      <c r="AT243" s="146" t="s">
        <v>144</v>
      </c>
      <c r="AU243" s="146" t="s">
        <v>83</v>
      </c>
      <c r="AV243" s="12" t="s">
        <v>83</v>
      </c>
      <c r="AW243" s="12" t="s">
        <v>32</v>
      </c>
      <c r="AX243" s="12" t="s">
        <v>75</v>
      </c>
      <c r="AY243" s="146" t="s">
        <v>136</v>
      </c>
    </row>
    <row r="244" spans="2:65" s="13" customFormat="1">
      <c r="B244" s="152"/>
      <c r="D244" s="145" t="s">
        <v>144</v>
      </c>
      <c r="E244" s="153" t="s">
        <v>1</v>
      </c>
      <c r="F244" s="154" t="s">
        <v>147</v>
      </c>
      <c r="H244" s="155">
        <v>0.76</v>
      </c>
      <c r="I244" s="156"/>
      <c r="L244" s="152"/>
      <c r="M244" s="157"/>
      <c r="T244" s="158"/>
      <c r="AT244" s="153" t="s">
        <v>144</v>
      </c>
      <c r="AU244" s="153" t="s">
        <v>83</v>
      </c>
      <c r="AV244" s="13" t="s">
        <v>143</v>
      </c>
      <c r="AW244" s="13" t="s">
        <v>32</v>
      </c>
      <c r="AX244" s="13" t="s">
        <v>79</v>
      </c>
      <c r="AY244" s="153" t="s">
        <v>136</v>
      </c>
    </row>
    <row r="245" spans="2:65" s="11" customFormat="1" ht="22.9" customHeight="1">
      <c r="B245" s="117"/>
      <c r="D245" s="118" t="s">
        <v>74</v>
      </c>
      <c r="E245" s="127" t="s">
        <v>267</v>
      </c>
      <c r="F245" s="127" t="s">
        <v>268</v>
      </c>
      <c r="I245" s="120"/>
      <c r="J245" s="128">
        <f>BK245</f>
        <v>0</v>
      </c>
      <c r="L245" s="117"/>
      <c r="M245" s="122"/>
      <c r="P245" s="123">
        <f>SUM(P246:P254)</f>
        <v>0</v>
      </c>
      <c r="R245" s="123">
        <f>SUM(R246:R254)</f>
        <v>0</v>
      </c>
      <c r="T245" s="124">
        <f>SUM(T246:T254)</f>
        <v>0</v>
      </c>
      <c r="AR245" s="118" t="s">
        <v>79</v>
      </c>
      <c r="AT245" s="125" t="s">
        <v>74</v>
      </c>
      <c r="AU245" s="125" t="s">
        <v>79</v>
      </c>
      <c r="AY245" s="118" t="s">
        <v>136</v>
      </c>
      <c r="BK245" s="126">
        <f>SUM(BK246:BK254)</f>
        <v>0</v>
      </c>
    </row>
    <row r="246" spans="2:65" s="1" customFormat="1" ht="24.2" customHeight="1">
      <c r="B246" s="129"/>
      <c r="C246" s="130" t="s">
        <v>269</v>
      </c>
      <c r="D246" s="130" t="s">
        <v>139</v>
      </c>
      <c r="E246" s="131" t="s">
        <v>270</v>
      </c>
      <c r="F246" s="132" t="s">
        <v>271</v>
      </c>
      <c r="G246" s="133" t="s">
        <v>272</v>
      </c>
      <c r="H246" s="134">
        <v>26.451000000000001</v>
      </c>
      <c r="I246" s="135"/>
      <c r="J246" s="136">
        <f>ROUND(I246*H246,2)</f>
        <v>0</v>
      </c>
      <c r="K246" s="137"/>
      <c r="L246" s="32"/>
      <c r="M246" s="138" t="s">
        <v>1</v>
      </c>
      <c r="N246" s="139" t="s">
        <v>40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143</v>
      </c>
      <c r="AT246" s="142" t="s">
        <v>139</v>
      </c>
      <c r="AU246" s="142" t="s">
        <v>83</v>
      </c>
      <c r="AY246" s="17" t="s">
        <v>136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79</v>
      </c>
      <c r="BK246" s="143">
        <f>ROUND(I246*H246,2)</f>
        <v>0</v>
      </c>
      <c r="BL246" s="17" t="s">
        <v>143</v>
      </c>
      <c r="BM246" s="142" t="s">
        <v>273</v>
      </c>
    </row>
    <row r="247" spans="2:65" s="1" customFormat="1" ht="24.2" customHeight="1">
      <c r="B247" s="129"/>
      <c r="C247" s="130" t="s">
        <v>204</v>
      </c>
      <c r="D247" s="130" t="s">
        <v>139</v>
      </c>
      <c r="E247" s="131" t="s">
        <v>274</v>
      </c>
      <c r="F247" s="132" t="s">
        <v>275</v>
      </c>
      <c r="G247" s="133" t="s">
        <v>272</v>
      </c>
      <c r="H247" s="134">
        <v>26.451000000000001</v>
      </c>
      <c r="I247" s="135"/>
      <c r="J247" s="136">
        <f>ROUND(I247*H247,2)</f>
        <v>0</v>
      </c>
      <c r="K247" s="137"/>
      <c r="L247" s="32"/>
      <c r="M247" s="138" t="s">
        <v>1</v>
      </c>
      <c r="N247" s="139" t="s">
        <v>40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143</v>
      </c>
      <c r="AT247" s="142" t="s">
        <v>139</v>
      </c>
      <c r="AU247" s="142" t="s">
        <v>83</v>
      </c>
      <c r="AY247" s="17" t="s">
        <v>136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7" t="s">
        <v>79</v>
      </c>
      <c r="BK247" s="143">
        <f>ROUND(I247*H247,2)</f>
        <v>0</v>
      </c>
      <c r="BL247" s="17" t="s">
        <v>143</v>
      </c>
      <c r="BM247" s="142" t="s">
        <v>276</v>
      </c>
    </row>
    <row r="248" spans="2:65" s="1" customFormat="1" ht="24.2" customHeight="1">
      <c r="B248" s="129"/>
      <c r="C248" s="130" t="s">
        <v>277</v>
      </c>
      <c r="D248" s="130" t="s">
        <v>139</v>
      </c>
      <c r="E248" s="131" t="s">
        <v>278</v>
      </c>
      <c r="F248" s="132" t="s">
        <v>279</v>
      </c>
      <c r="G248" s="133" t="s">
        <v>272</v>
      </c>
      <c r="H248" s="134">
        <v>238.059</v>
      </c>
      <c r="I248" s="135"/>
      <c r="J248" s="136">
        <f>ROUND(I248*H248,2)</f>
        <v>0</v>
      </c>
      <c r="K248" s="137"/>
      <c r="L248" s="32"/>
      <c r="M248" s="138" t="s">
        <v>1</v>
      </c>
      <c r="N248" s="139" t="s">
        <v>40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143</v>
      </c>
      <c r="AT248" s="142" t="s">
        <v>139</v>
      </c>
      <c r="AU248" s="142" t="s">
        <v>83</v>
      </c>
      <c r="AY248" s="17" t="s">
        <v>136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79</v>
      </c>
      <c r="BK248" s="143">
        <f>ROUND(I248*H248,2)</f>
        <v>0</v>
      </c>
      <c r="BL248" s="17" t="s">
        <v>143</v>
      </c>
      <c r="BM248" s="142" t="s">
        <v>280</v>
      </c>
    </row>
    <row r="249" spans="2:65" s="12" customFormat="1">
      <c r="B249" s="144"/>
      <c r="D249" s="145" t="s">
        <v>144</v>
      </c>
      <c r="E249" s="146" t="s">
        <v>1</v>
      </c>
      <c r="F249" s="147" t="s">
        <v>281</v>
      </c>
      <c r="H249" s="148">
        <v>238.059</v>
      </c>
      <c r="I249" s="149"/>
      <c r="L249" s="144"/>
      <c r="M249" s="150"/>
      <c r="T249" s="151"/>
      <c r="AT249" s="146" t="s">
        <v>144</v>
      </c>
      <c r="AU249" s="146" t="s">
        <v>83</v>
      </c>
      <c r="AV249" s="12" t="s">
        <v>83</v>
      </c>
      <c r="AW249" s="12" t="s">
        <v>32</v>
      </c>
      <c r="AX249" s="12" t="s">
        <v>75</v>
      </c>
      <c r="AY249" s="146" t="s">
        <v>136</v>
      </c>
    </row>
    <row r="250" spans="2:65" s="13" customFormat="1">
      <c r="B250" s="152"/>
      <c r="D250" s="145" t="s">
        <v>144</v>
      </c>
      <c r="E250" s="153" t="s">
        <v>1</v>
      </c>
      <c r="F250" s="154" t="s">
        <v>147</v>
      </c>
      <c r="H250" s="155">
        <v>238.059</v>
      </c>
      <c r="I250" s="156"/>
      <c r="L250" s="152"/>
      <c r="M250" s="157"/>
      <c r="T250" s="158"/>
      <c r="AT250" s="153" t="s">
        <v>144</v>
      </c>
      <c r="AU250" s="153" t="s">
        <v>83</v>
      </c>
      <c r="AV250" s="13" t="s">
        <v>143</v>
      </c>
      <c r="AW250" s="13" t="s">
        <v>32</v>
      </c>
      <c r="AX250" s="13" t="s">
        <v>79</v>
      </c>
      <c r="AY250" s="153" t="s">
        <v>136</v>
      </c>
    </row>
    <row r="251" spans="2:65" s="1" customFormat="1" ht="44.25" customHeight="1">
      <c r="B251" s="129"/>
      <c r="C251" s="130" t="s">
        <v>211</v>
      </c>
      <c r="D251" s="130" t="s">
        <v>139</v>
      </c>
      <c r="E251" s="131" t="s">
        <v>282</v>
      </c>
      <c r="F251" s="132" t="s">
        <v>283</v>
      </c>
      <c r="G251" s="133" t="s">
        <v>272</v>
      </c>
      <c r="H251" s="134">
        <v>26.451000000000001</v>
      </c>
      <c r="I251" s="135"/>
      <c r="J251" s="136">
        <f>ROUND(I251*H251,2)</f>
        <v>0</v>
      </c>
      <c r="K251" s="137"/>
      <c r="L251" s="32"/>
      <c r="M251" s="138" t="s">
        <v>1</v>
      </c>
      <c r="N251" s="139" t="s">
        <v>40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143</v>
      </c>
      <c r="AT251" s="142" t="s">
        <v>139</v>
      </c>
      <c r="AU251" s="142" t="s">
        <v>83</v>
      </c>
      <c r="AY251" s="17" t="s">
        <v>136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79</v>
      </c>
      <c r="BK251" s="143">
        <f>ROUND(I251*H251,2)</f>
        <v>0</v>
      </c>
      <c r="BL251" s="17" t="s">
        <v>143</v>
      </c>
      <c r="BM251" s="142" t="s">
        <v>284</v>
      </c>
    </row>
    <row r="252" spans="2:65" s="1" customFormat="1" ht="21.75" customHeight="1">
      <c r="B252" s="129"/>
      <c r="C252" s="130" t="s">
        <v>285</v>
      </c>
      <c r="D252" s="130" t="s">
        <v>139</v>
      </c>
      <c r="E252" s="131" t="s">
        <v>286</v>
      </c>
      <c r="F252" s="132" t="s">
        <v>287</v>
      </c>
      <c r="G252" s="133" t="s">
        <v>272</v>
      </c>
      <c r="H252" s="134">
        <v>-0.48699999999999999</v>
      </c>
      <c r="I252" s="135"/>
      <c r="J252" s="136">
        <f>ROUND(I252*H252,2)</f>
        <v>0</v>
      </c>
      <c r="K252" s="137"/>
      <c r="L252" s="32"/>
      <c r="M252" s="138" t="s">
        <v>1</v>
      </c>
      <c r="N252" s="139" t="s">
        <v>40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143</v>
      </c>
      <c r="AT252" s="142" t="s">
        <v>139</v>
      </c>
      <c r="AU252" s="142" t="s">
        <v>83</v>
      </c>
      <c r="AY252" s="17" t="s">
        <v>136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79</v>
      </c>
      <c r="BK252" s="143">
        <f>ROUND(I252*H252,2)</f>
        <v>0</v>
      </c>
      <c r="BL252" s="17" t="s">
        <v>143</v>
      </c>
      <c r="BM252" s="142" t="s">
        <v>288</v>
      </c>
    </row>
    <row r="253" spans="2:65" s="12" customFormat="1">
      <c r="B253" s="144"/>
      <c r="D253" s="145" t="s">
        <v>144</v>
      </c>
      <c r="E253" s="146" t="s">
        <v>1</v>
      </c>
      <c r="F253" s="147" t="s">
        <v>289</v>
      </c>
      <c r="H253" s="148">
        <v>-0.48699999999999999</v>
      </c>
      <c r="I253" s="149"/>
      <c r="L253" s="144"/>
      <c r="M253" s="150"/>
      <c r="T253" s="151"/>
      <c r="AT253" s="146" t="s">
        <v>144</v>
      </c>
      <c r="AU253" s="146" t="s">
        <v>83</v>
      </c>
      <c r="AV253" s="12" t="s">
        <v>83</v>
      </c>
      <c r="AW253" s="12" t="s">
        <v>32</v>
      </c>
      <c r="AX253" s="12" t="s">
        <v>75</v>
      </c>
      <c r="AY253" s="146" t="s">
        <v>136</v>
      </c>
    </row>
    <row r="254" spans="2:65" s="13" customFormat="1">
      <c r="B254" s="152"/>
      <c r="D254" s="145" t="s">
        <v>144</v>
      </c>
      <c r="E254" s="153" t="s">
        <v>1</v>
      </c>
      <c r="F254" s="154" t="s">
        <v>147</v>
      </c>
      <c r="H254" s="155">
        <v>-0.48699999999999999</v>
      </c>
      <c r="I254" s="156"/>
      <c r="L254" s="152"/>
      <c r="M254" s="157"/>
      <c r="T254" s="158"/>
      <c r="AT254" s="153" t="s">
        <v>144</v>
      </c>
      <c r="AU254" s="153" t="s">
        <v>83</v>
      </c>
      <c r="AV254" s="13" t="s">
        <v>143</v>
      </c>
      <c r="AW254" s="13" t="s">
        <v>32</v>
      </c>
      <c r="AX254" s="13" t="s">
        <v>79</v>
      </c>
      <c r="AY254" s="153" t="s">
        <v>136</v>
      </c>
    </row>
    <row r="255" spans="2:65" s="11" customFormat="1" ht="22.9" customHeight="1">
      <c r="B255" s="117"/>
      <c r="D255" s="118" t="s">
        <v>74</v>
      </c>
      <c r="E255" s="127" t="s">
        <v>290</v>
      </c>
      <c r="F255" s="127" t="s">
        <v>291</v>
      </c>
      <c r="I255" s="120"/>
      <c r="J255" s="128">
        <f>BK255</f>
        <v>0</v>
      </c>
      <c r="L255" s="117"/>
      <c r="M255" s="122"/>
      <c r="P255" s="123">
        <f>P256</f>
        <v>0</v>
      </c>
      <c r="R255" s="123">
        <f>R256</f>
        <v>0</v>
      </c>
      <c r="T255" s="124">
        <f>T256</f>
        <v>0</v>
      </c>
      <c r="AR255" s="118" t="s">
        <v>79</v>
      </c>
      <c r="AT255" s="125" t="s">
        <v>74</v>
      </c>
      <c r="AU255" s="125" t="s">
        <v>79</v>
      </c>
      <c r="AY255" s="118" t="s">
        <v>136</v>
      </c>
      <c r="BK255" s="126">
        <f>BK256</f>
        <v>0</v>
      </c>
    </row>
    <row r="256" spans="2:65" s="1" customFormat="1" ht="21.75" customHeight="1">
      <c r="B256" s="129"/>
      <c r="C256" s="130" t="s">
        <v>215</v>
      </c>
      <c r="D256" s="130" t="s">
        <v>139</v>
      </c>
      <c r="E256" s="131" t="s">
        <v>292</v>
      </c>
      <c r="F256" s="132" t="s">
        <v>293</v>
      </c>
      <c r="G256" s="133" t="s">
        <v>272</v>
      </c>
      <c r="H256" s="134">
        <v>14.763</v>
      </c>
      <c r="I256" s="135"/>
      <c r="J256" s="136">
        <f>ROUND(I256*H256,2)</f>
        <v>0</v>
      </c>
      <c r="K256" s="137"/>
      <c r="L256" s="32"/>
      <c r="M256" s="138" t="s">
        <v>1</v>
      </c>
      <c r="N256" s="139" t="s">
        <v>40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143</v>
      </c>
      <c r="AT256" s="142" t="s">
        <v>139</v>
      </c>
      <c r="AU256" s="142" t="s">
        <v>83</v>
      </c>
      <c r="AY256" s="17" t="s">
        <v>136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79</v>
      </c>
      <c r="BK256" s="143">
        <f>ROUND(I256*H256,2)</f>
        <v>0</v>
      </c>
      <c r="BL256" s="17" t="s">
        <v>143</v>
      </c>
      <c r="BM256" s="142" t="s">
        <v>200</v>
      </c>
    </row>
    <row r="257" spans="2:65" s="11" customFormat="1" ht="25.9" customHeight="1">
      <c r="B257" s="117"/>
      <c r="D257" s="118" t="s">
        <v>74</v>
      </c>
      <c r="E257" s="119" t="s">
        <v>294</v>
      </c>
      <c r="F257" s="119" t="s">
        <v>295</v>
      </c>
      <c r="I257" s="120"/>
      <c r="J257" s="121">
        <f>BK257</f>
        <v>0</v>
      </c>
      <c r="L257" s="117"/>
      <c r="M257" s="122"/>
      <c r="P257" s="123">
        <f>P258+P276+P293+P336+P340+P348+P363+P402+P422+P426+P454+P483+P490</f>
        <v>0</v>
      </c>
      <c r="R257" s="123">
        <f>R258+R276+R293+R336+R340+R348+R363+R402+R422+R426+R454+R483+R490</f>
        <v>1.4171353800000002</v>
      </c>
      <c r="T257" s="124">
        <f>T258+T276+T293+T336+T340+T348+T363+T402+T422+T426+T454+T483+T490</f>
        <v>0</v>
      </c>
      <c r="AR257" s="118" t="s">
        <v>83</v>
      </c>
      <c r="AT257" s="125" t="s">
        <v>74</v>
      </c>
      <c r="AU257" s="125" t="s">
        <v>75</v>
      </c>
      <c r="AY257" s="118" t="s">
        <v>136</v>
      </c>
      <c r="BK257" s="126">
        <f>BK258+BK276+BK293+BK336+BK340+BK348+BK363+BK402+BK422+BK426+BK454+BK483+BK490</f>
        <v>0</v>
      </c>
    </row>
    <row r="258" spans="2:65" s="11" customFormat="1" ht="22.9" customHeight="1">
      <c r="B258" s="117"/>
      <c r="D258" s="118" t="s">
        <v>74</v>
      </c>
      <c r="E258" s="127" t="s">
        <v>296</v>
      </c>
      <c r="F258" s="127" t="s">
        <v>297</v>
      </c>
      <c r="I258" s="120"/>
      <c r="J258" s="128">
        <f>BK258</f>
        <v>0</v>
      </c>
      <c r="L258" s="117"/>
      <c r="M258" s="122"/>
      <c r="P258" s="123">
        <f>SUM(P259:P275)</f>
        <v>0</v>
      </c>
      <c r="R258" s="123">
        <f>SUM(R259:R275)</f>
        <v>1.9E-2</v>
      </c>
      <c r="T258" s="124">
        <f>SUM(T259:T275)</f>
        <v>0</v>
      </c>
      <c r="AR258" s="118" t="s">
        <v>83</v>
      </c>
      <c r="AT258" s="125" t="s">
        <v>74</v>
      </c>
      <c r="AU258" s="125" t="s">
        <v>79</v>
      </c>
      <c r="AY258" s="118" t="s">
        <v>136</v>
      </c>
      <c r="BK258" s="126">
        <f>SUM(BK259:BK275)</f>
        <v>0</v>
      </c>
    </row>
    <row r="259" spans="2:65" s="1" customFormat="1" ht="16.5" customHeight="1">
      <c r="B259" s="129"/>
      <c r="C259" s="130" t="s">
        <v>298</v>
      </c>
      <c r="D259" s="130" t="s">
        <v>139</v>
      </c>
      <c r="E259" s="131" t="s">
        <v>299</v>
      </c>
      <c r="F259" s="132" t="s">
        <v>300</v>
      </c>
      <c r="G259" s="133" t="s">
        <v>150</v>
      </c>
      <c r="H259" s="134">
        <v>8</v>
      </c>
      <c r="I259" s="135"/>
      <c r="J259" s="136">
        <f>ROUND(I259*H259,2)</f>
        <v>0</v>
      </c>
      <c r="K259" s="137"/>
      <c r="L259" s="32"/>
      <c r="M259" s="138" t="s">
        <v>1</v>
      </c>
      <c r="N259" s="139" t="s">
        <v>40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178</v>
      </c>
      <c r="AT259" s="142" t="s">
        <v>139</v>
      </c>
      <c r="AU259" s="142" t="s">
        <v>83</v>
      </c>
      <c r="AY259" s="17" t="s">
        <v>136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79</v>
      </c>
      <c r="BK259" s="143">
        <f>ROUND(I259*H259,2)</f>
        <v>0</v>
      </c>
      <c r="BL259" s="17" t="s">
        <v>178</v>
      </c>
      <c r="BM259" s="142" t="s">
        <v>301</v>
      </c>
    </row>
    <row r="260" spans="2:65" s="1" customFormat="1" ht="16.5" customHeight="1">
      <c r="B260" s="129"/>
      <c r="C260" s="130" t="s">
        <v>221</v>
      </c>
      <c r="D260" s="130" t="s">
        <v>139</v>
      </c>
      <c r="E260" s="131" t="s">
        <v>302</v>
      </c>
      <c r="F260" s="132" t="s">
        <v>303</v>
      </c>
      <c r="G260" s="133" t="s">
        <v>248</v>
      </c>
      <c r="H260" s="134">
        <v>19.100000000000001</v>
      </c>
      <c r="I260" s="135"/>
      <c r="J260" s="136">
        <f>ROUND(I260*H260,2)</f>
        <v>0</v>
      </c>
      <c r="K260" s="137"/>
      <c r="L260" s="32"/>
      <c r="M260" s="138" t="s">
        <v>1</v>
      </c>
      <c r="N260" s="139" t="s">
        <v>40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178</v>
      </c>
      <c r="AT260" s="142" t="s">
        <v>139</v>
      </c>
      <c r="AU260" s="142" t="s">
        <v>83</v>
      </c>
      <c r="AY260" s="17" t="s">
        <v>136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7" t="s">
        <v>79</v>
      </c>
      <c r="BK260" s="143">
        <f>ROUND(I260*H260,2)</f>
        <v>0</v>
      </c>
      <c r="BL260" s="17" t="s">
        <v>178</v>
      </c>
      <c r="BM260" s="142" t="s">
        <v>304</v>
      </c>
    </row>
    <row r="261" spans="2:65" s="12" customFormat="1">
      <c r="B261" s="144"/>
      <c r="D261" s="145" t="s">
        <v>144</v>
      </c>
      <c r="E261" s="146" t="s">
        <v>1</v>
      </c>
      <c r="F261" s="147" t="s">
        <v>305</v>
      </c>
      <c r="H261" s="148">
        <v>19.100000000000001</v>
      </c>
      <c r="I261" s="149"/>
      <c r="L261" s="144"/>
      <c r="M261" s="150"/>
      <c r="T261" s="151"/>
      <c r="AT261" s="146" t="s">
        <v>144</v>
      </c>
      <c r="AU261" s="146" t="s">
        <v>83</v>
      </c>
      <c r="AV261" s="12" t="s">
        <v>83</v>
      </c>
      <c r="AW261" s="12" t="s">
        <v>32</v>
      </c>
      <c r="AX261" s="12" t="s">
        <v>75</v>
      </c>
      <c r="AY261" s="146" t="s">
        <v>136</v>
      </c>
    </row>
    <row r="262" spans="2:65" s="13" customFormat="1">
      <c r="B262" s="152"/>
      <c r="D262" s="145" t="s">
        <v>144</v>
      </c>
      <c r="E262" s="153" t="s">
        <v>1</v>
      </c>
      <c r="F262" s="154" t="s">
        <v>147</v>
      </c>
      <c r="H262" s="155">
        <v>19.100000000000001</v>
      </c>
      <c r="I262" s="156"/>
      <c r="L262" s="152"/>
      <c r="M262" s="157"/>
      <c r="T262" s="158"/>
      <c r="AT262" s="153" t="s">
        <v>144</v>
      </c>
      <c r="AU262" s="153" t="s">
        <v>83</v>
      </c>
      <c r="AV262" s="13" t="s">
        <v>143</v>
      </c>
      <c r="AW262" s="13" t="s">
        <v>32</v>
      </c>
      <c r="AX262" s="13" t="s">
        <v>79</v>
      </c>
      <c r="AY262" s="153" t="s">
        <v>136</v>
      </c>
    </row>
    <row r="263" spans="2:65" s="1" customFormat="1" ht="16.5" customHeight="1">
      <c r="B263" s="129"/>
      <c r="C263" s="130" t="s">
        <v>306</v>
      </c>
      <c r="D263" s="130" t="s">
        <v>139</v>
      </c>
      <c r="E263" s="131" t="s">
        <v>307</v>
      </c>
      <c r="F263" s="132" t="s">
        <v>308</v>
      </c>
      <c r="G263" s="133" t="s">
        <v>248</v>
      </c>
      <c r="H263" s="134">
        <v>12</v>
      </c>
      <c r="I263" s="135"/>
      <c r="J263" s="136">
        <f>ROUND(I263*H263,2)</f>
        <v>0</v>
      </c>
      <c r="K263" s="137"/>
      <c r="L263" s="32"/>
      <c r="M263" s="138" t="s">
        <v>1</v>
      </c>
      <c r="N263" s="139" t="s">
        <v>40</v>
      </c>
      <c r="P263" s="140">
        <f>O263*H263</f>
        <v>0</v>
      </c>
      <c r="Q263" s="140">
        <v>0</v>
      </c>
      <c r="R263" s="140">
        <f>Q263*H263</f>
        <v>0</v>
      </c>
      <c r="S263" s="140">
        <v>0</v>
      </c>
      <c r="T263" s="141">
        <f>S263*H263</f>
        <v>0</v>
      </c>
      <c r="AR263" s="142" t="s">
        <v>178</v>
      </c>
      <c r="AT263" s="142" t="s">
        <v>139</v>
      </c>
      <c r="AU263" s="142" t="s">
        <v>83</v>
      </c>
      <c r="AY263" s="17" t="s">
        <v>136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7" t="s">
        <v>79</v>
      </c>
      <c r="BK263" s="143">
        <f>ROUND(I263*H263,2)</f>
        <v>0</v>
      </c>
      <c r="BL263" s="17" t="s">
        <v>178</v>
      </c>
      <c r="BM263" s="142" t="s">
        <v>309</v>
      </c>
    </row>
    <row r="264" spans="2:65" s="12" customFormat="1">
      <c r="B264" s="144"/>
      <c r="D264" s="145" t="s">
        <v>144</v>
      </c>
      <c r="E264" s="146" t="s">
        <v>1</v>
      </c>
      <c r="F264" s="147" t="s">
        <v>310</v>
      </c>
      <c r="H264" s="148">
        <v>12</v>
      </c>
      <c r="I264" s="149"/>
      <c r="L264" s="144"/>
      <c r="M264" s="150"/>
      <c r="T264" s="151"/>
      <c r="AT264" s="146" t="s">
        <v>144</v>
      </c>
      <c r="AU264" s="146" t="s">
        <v>83</v>
      </c>
      <c r="AV264" s="12" t="s">
        <v>83</v>
      </c>
      <c r="AW264" s="12" t="s">
        <v>32</v>
      </c>
      <c r="AX264" s="12" t="s">
        <v>75</v>
      </c>
      <c r="AY264" s="146" t="s">
        <v>136</v>
      </c>
    </row>
    <row r="265" spans="2:65" s="13" customFormat="1">
      <c r="B265" s="152"/>
      <c r="D265" s="145" t="s">
        <v>144</v>
      </c>
      <c r="E265" s="153" t="s">
        <v>1</v>
      </c>
      <c r="F265" s="154" t="s">
        <v>147</v>
      </c>
      <c r="H265" s="155">
        <v>12</v>
      </c>
      <c r="I265" s="156"/>
      <c r="L265" s="152"/>
      <c r="M265" s="157"/>
      <c r="T265" s="158"/>
      <c r="AT265" s="153" t="s">
        <v>144</v>
      </c>
      <c r="AU265" s="153" t="s">
        <v>83</v>
      </c>
      <c r="AV265" s="13" t="s">
        <v>143</v>
      </c>
      <c r="AW265" s="13" t="s">
        <v>32</v>
      </c>
      <c r="AX265" s="13" t="s">
        <v>79</v>
      </c>
      <c r="AY265" s="153" t="s">
        <v>136</v>
      </c>
    </row>
    <row r="266" spans="2:65" s="1" customFormat="1" ht="16.5" customHeight="1">
      <c r="B266" s="129"/>
      <c r="C266" s="130" t="s">
        <v>226</v>
      </c>
      <c r="D266" s="130" t="s">
        <v>139</v>
      </c>
      <c r="E266" s="131" t="s">
        <v>311</v>
      </c>
      <c r="F266" s="132" t="s">
        <v>312</v>
      </c>
      <c r="G266" s="133" t="s">
        <v>248</v>
      </c>
      <c r="H266" s="134">
        <v>10</v>
      </c>
      <c r="I266" s="135"/>
      <c r="J266" s="136">
        <f>ROUND(I266*H266,2)</f>
        <v>0</v>
      </c>
      <c r="K266" s="137"/>
      <c r="L266" s="32"/>
      <c r="M266" s="138" t="s">
        <v>1</v>
      </c>
      <c r="N266" s="139" t="s">
        <v>40</v>
      </c>
      <c r="P266" s="140">
        <f>O266*H266</f>
        <v>0</v>
      </c>
      <c r="Q266" s="140">
        <v>1.9E-3</v>
      </c>
      <c r="R266" s="140">
        <f>Q266*H266</f>
        <v>1.9E-2</v>
      </c>
      <c r="S266" s="140">
        <v>0</v>
      </c>
      <c r="T266" s="141">
        <f>S266*H266</f>
        <v>0</v>
      </c>
      <c r="AR266" s="142" t="s">
        <v>178</v>
      </c>
      <c r="AT266" s="142" t="s">
        <v>139</v>
      </c>
      <c r="AU266" s="142" t="s">
        <v>83</v>
      </c>
      <c r="AY266" s="17" t="s">
        <v>136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7" t="s">
        <v>79</v>
      </c>
      <c r="BK266" s="143">
        <f>ROUND(I266*H266,2)</f>
        <v>0</v>
      </c>
      <c r="BL266" s="17" t="s">
        <v>178</v>
      </c>
      <c r="BM266" s="142" t="s">
        <v>313</v>
      </c>
    </row>
    <row r="267" spans="2:65" s="12" customFormat="1">
      <c r="B267" s="144"/>
      <c r="D267" s="145" t="s">
        <v>144</v>
      </c>
      <c r="E267" s="146" t="s">
        <v>1</v>
      </c>
      <c r="F267" s="147" t="s">
        <v>314</v>
      </c>
      <c r="H267" s="148">
        <v>10</v>
      </c>
      <c r="I267" s="149"/>
      <c r="L267" s="144"/>
      <c r="M267" s="150"/>
      <c r="T267" s="151"/>
      <c r="AT267" s="146" t="s">
        <v>144</v>
      </c>
      <c r="AU267" s="146" t="s">
        <v>83</v>
      </c>
      <c r="AV267" s="12" t="s">
        <v>83</v>
      </c>
      <c r="AW267" s="12" t="s">
        <v>32</v>
      </c>
      <c r="AX267" s="12" t="s">
        <v>75</v>
      </c>
      <c r="AY267" s="146" t="s">
        <v>136</v>
      </c>
    </row>
    <row r="268" spans="2:65" s="13" customFormat="1">
      <c r="B268" s="152"/>
      <c r="D268" s="145" t="s">
        <v>144</v>
      </c>
      <c r="E268" s="153" t="s">
        <v>1</v>
      </c>
      <c r="F268" s="154" t="s">
        <v>147</v>
      </c>
      <c r="H268" s="155">
        <v>10</v>
      </c>
      <c r="I268" s="156"/>
      <c r="L268" s="152"/>
      <c r="M268" s="157"/>
      <c r="T268" s="158"/>
      <c r="AT268" s="153" t="s">
        <v>144</v>
      </c>
      <c r="AU268" s="153" t="s">
        <v>83</v>
      </c>
      <c r="AV268" s="13" t="s">
        <v>143</v>
      </c>
      <c r="AW268" s="13" t="s">
        <v>32</v>
      </c>
      <c r="AX268" s="13" t="s">
        <v>79</v>
      </c>
      <c r="AY268" s="153" t="s">
        <v>136</v>
      </c>
    </row>
    <row r="269" spans="2:65" s="1" customFormat="1" ht="21.75" customHeight="1">
      <c r="B269" s="129"/>
      <c r="C269" s="130" t="s">
        <v>315</v>
      </c>
      <c r="D269" s="130" t="s">
        <v>139</v>
      </c>
      <c r="E269" s="131" t="s">
        <v>316</v>
      </c>
      <c r="F269" s="132" t="s">
        <v>317</v>
      </c>
      <c r="G269" s="133" t="s">
        <v>248</v>
      </c>
      <c r="H269" s="134">
        <v>41.1</v>
      </c>
      <c r="I269" s="135"/>
      <c r="J269" s="136">
        <f>ROUND(I269*H269,2)</f>
        <v>0</v>
      </c>
      <c r="K269" s="137"/>
      <c r="L269" s="32"/>
      <c r="M269" s="138" t="s">
        <v>1</v>
      </c>
      <c r="N269" s="139" t="s">
        <v>40</v>
      </c>
      <c r="P269" s="140">
        <f>O269*H269</f>
        <v>0</v>
      </c>
      <c r="Q269" s="140">
        <v>0</v>
      </c>
      <c r="R269" s="140">
        <f>Q269*H269</f>
        <v>0</v>
      </c>
      <c r="S269" s="140">
        <v>0</v>
      </c>
      <c r="T269" s="141">
        <f>S269*H269</f>
        <v>0</v>
      </c>
      <c r="AR269" s="142" t="s">
        <v>178</v>
      </c>
      <c r="AT269" s="142" t="s">
        <v>139</v>
      </c>
      <c r="AU269" s="142" t="s">
        <v>83</v>
      </c>
      <c r="AY269" s="17" t="s">
        <v>136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7" t="s">
        <v>79</v>
      </c>
      <c r="BK269" s="143">
        <f>ROUND(I269*H269,2)</f>
        <v>0</v>
      </c>
      <c r="BL269" s="17" t="s">
        <v>178</v>
      </c>
      <c r="BM269" s="142" t="s">
        <v>318</v>
      </c>
    </row>
    <row r="270" spans="2:65" s="12" customFormat="1">
      <c r="B270" s="144"/>
      <c r="D270" s="145" t="s">
        <v>144</v>
      </c>
      <c r="E270" s="146" t="s">
        <v>1</v>
      </c>
      <c r="F270" s="147" t="s">
        <v>319</v>
      </c>
      <c r="H270" s="148">
        <v>41.1</v>
      </c>
      <c r="I270" s="149"/>
      <c r="L270" s="144"/>
      <c r="M270" s="150"/>
      <c r="T270" s="151"/>
      <c r="AT270" s="146" t="s">
        <v>144</v>
      </c>
      <c r="AU270" s="146" t="s">
        <v>83</v>
      </c>
      <c r="AV270" s="12" t="s">
        <v>83</v>
      </c>
      <c r="AW270" s="12" t="s">
        <v>32</v>
      </c>
      <c r="AX270" s="12" t="s">
        <v>75</v>
      </c>
      <c r="AY270" s="146" t="s">
        <v>136</v>
      </c>
    </row>
    <row r="271" spans="2:65" s="13" customFormat="1">
      <c r="B271" s="152"/>
      <c r="D271" s="145" t="s">
        <v>144</v>
      </c>
      <c r="E271" s="153" t="s">
        <v>1</v>
      </c>
      <c r="F271" s="154" t="s">
        <v>147</v>
      </c>
      <c r="H271" s="155">
        <v>41.1</v>
      </c>
      <c r="I271" s="156"/>
      <c r="L271" s="152"/>
      <c r="M271" s="157"/>
      <c r="T271" s="158"/>
      <c r="AT271" s="153" t="s">
        <v>144</v>
      </c>
      <c r="AU271" s="153" t="s">
        <v>83</v>
      </c>
      <c r="AV271" s="13" t="s">
        <v>143</v>
      </c>
      <c r="AW271" s="13" t="s">
        <v>32</v>
      </c>
      <c r="AX271" s="13" t="s">
        <v>79</v>
      </c>
      <c r="AY271" s="153" t="s">
        <v>136</v>
      </c>
    </row>
    <row r="272" spans="2:65" s="1" customFormat="1" ht="21.75" customHeight="1">
      <c r="B272" s="129"/>
      <c r="C272" s="130" t="s">
        <v>232</v>
      </c>
      <c r="D272" s="130" t="s">
        <v>139</v>
      </c>
      <c r="E272" s="131" t="s">
        <v>320</v>
      </c>
      <c r="F272" s="132" t="s">
        <v>321</v>
      </c>
      <c r="G272" s="133" t="s">
        <v>322</v>
      </c>
      <c r="H272" s="134">
        <v>30</v>
      </c>
      <c r="I272" s="135"/>
      <c r="J272" s="136">
        <f>ROUND(I272*H272,2)</f>
        <v>0</v>
      </c>
      <c r="K272" s="137"/>
      <c r="L272" s="32"/>
      <c r="M272" s="138" t="s">
        <v>1</v>
      </c>
      <c r="N272" s="139" t="s">
        <v>40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178</v>
      </c>
      <c r="AT272" s="142" t="s">
        <v>139</v>
      </c>
      <c r="AU272" s="142" t="s">
        <v>83</v>
      </c>
      <c r="AY272" s="17" t="s">
        <v>136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7" t="s">
        <v>79</v>
      </c>
      <c r="BK272" s="143">
        <f>ROUND(I272*H272,2)</f>
        <v>0</v>
      </c>
      <c r="BL272" s="17" t="s">
        <v>178</v>
      </c>
      <c r="BM272" s="142" t="s">
        <v>323</v>
      </c>
    </row>
    <row r="273" spans="2:65" s="12" customFormat="1">
      <c r="B273" s="144"/>
      <c r="D273" s="145" t="s">
        <v>144</v>
      </c>
      <c r="E273" s="146" t="s">
        <v>1</v>
      </c>
      <c r="F273" s="147" t="s">
        <v>324</v>
      </c>
      <c r="H273" s="148">
        <v>30</v>
      </c>
      <c r="I273" s="149"/>
      <c r="L273" s="144"/>
      <c r="M273" s="150"/>
      <c r="T273" s="151"/>
      <c r="AT273" s="146" t="s">
        <v>144</v>
      </c>
      <c r="AU273" s="146" t="s">
        <v>83</v>
      </c>
      <c r="AV273" s="12" t="s">
        <v>83</v>
      </c>
      <c r="AW273" s="12" t="s">
        <v>32</v>
      </c>
      <c r="AX273" s="12" t="s">
        <v>75</v>
      </c>
      <c r="AY273" s="146" t="s">
        <v>136</v>
      </c>
    </row>
    <row r="274" spans="2:65" s="13" customFormat="1">
      <c r="B274" s="152"/>
      <c r="D274" s="145" t="s">
        <v>144</v>
      </c>
      <c r="E274" s="153" t="s">
        <v>1</v>
      </c>
      <c r="F274" s="154" t="s">
        <v>147</v>
      </c>
      <c r="H274" s="155">
        <v>30</v>
      </c>
      <c r="I274" s="156"/>
      <c r="L274" s="152"/>
      <c r="M274" s="157"/>
      <c r="T274" s="158"/>
      <c r="AT274" s="153" t="s">
        <v>144</v>
      </c>
      <c r="AU274" s="153" t="s">
        <v>83</v>
      </c>
      <c r="AV274" s="13" t="s">
        <v>143</v>
      </c>
      <c r="AW274" s="13" t="s">
        <v>32</v>
      </c>
      <c r="AX274" s="13" t="s">
        <v>79</v>
      </c>
      <c r="AY274" s="153" t="s">
        <v>136</v>
      </c>
    </row>
    <row r="275" spans="2:65" s="1" customFormat="1" ht="24.2" customHeight="1">
      <c r="B275" s="129"/>
      <c r="C275" s="130" t="s">
        <v>325</v>
      </c>
      <c r="D275" s="130" t="s">
        <v>139</v>
      </c>
      <c r="E275" s="131" t="s">
        <v>326</v>
      </c>
      <c r="F275" s="132" t="s">
        <v>327</v>
      </c>
      <c r="G275" s="133" t="s">
        <v>272</v>
      </c>
      <c r="H275" s="134">
        <v>6.2E-2</v>
      </c>
      <c r="I275" s="135"/>
      <c r="J275" s="136">
        <f>ROUND(I275*H275,2)</f>
        <v>0</v>
      </c>
      <c r="K275" s="137"/>
      <c r="L275" s="32"/>
      <c r="M275" s="138" t="s">
        <v>1</v>
      </c>
      <c r="N275" s="139" t="s">
        <v>40</v>
      </c>
      <c r="P275" s="140">
        <f>O275*H275</f>
        <v>0</v>
      </c>
      <c r="Q275" s="140">
        <v>0</v>
      </c>
      <c r="R275" s="140">
        <f>Q275*H275</f>
        <v>0</v>
      </c>
      <c r="S275" s="140">
        <v>0</v>
      </c>
      <c r="T275" s="141">
        <f>S275*H275</f>
        <v>0</v>
      </c>
      <c r="AR275" s="142" t="s">
        <v>178</v>
      </c>
      <c r="AT275" s="142" t="s">
        <v>139</v>
      </c>
      <c r="AU275" s="142" t="s">
        <v>83</v>
      </c>
      <c r="AY275" s="17" t="s">
        <v>136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7" t="s">
        <v>79</v>
      </c>
      <c r="BK275" s="143">
        <f>ROUND(I275*H275,2)</f>
        <v>0</v>
      </c>
      <c r="BL275" s="17" t="s">
        <v>178</v>
      </c>
      <c r="BM275" s="142" t="s">
        <v>328</v>
      </c>
    </row>
    <row r="276" spans="2:65" s="11" customFormat="1" ht="22.9" customHeight="1">
      <c r="B276" s="117"/>
      <c r="D276" s="118" t="s">
        <v>74</v>
      </c>
      <c r="E276" s="127" t="s">
        <v>329</v>
      </c>
      <c r="F276" s="127" t="s">
        <v>330</v>
      </c>
      <c r="I276" s="120"/>
      <c r="J276" s="128">
        <f>BK276</f>
        <v>0</v>
      </c>
      <c r="L276" s="117"/>
      <c r="M276" s="122"/>
      <c r="P276" s="123">
        <f>SUM(P277:P292)</f>
        <v>0</v>
      </c>
      <c r="R276" s="123">
        <f>SUM(R277:R292)</f>
        <v>2.1000000000000001E-4</v>
      </c>
      <c r="T276" s="124">
        <f>SUM(T277:T292)</f>
        <v>0</v>
      </c>
      <c r="AR276" s="118" t="s">
        <v>83</v>
      </c>
      <c r="AT276" s="125" t="s">
        <v>74</v>
      </c>
      <c r="AU276" s="125" t="s">
        <v>79</v>
      </c>
      <c r="AY276" s="118" t="s">
        <v>136</v>
      </c>
      <c r="BK276" s="126">
        <f>SUM(BK277:BK292)</f>
        <v>0</v>
      </c>
    </row>
    <row r="277" spans="2:65" s="1" customFormat="1" ht="24.2" customHeight="1">
      <c r="B277" s="129"/>
      <c r="C277" s="130" t="s">
        <v>237</v>
      </c>
      <c r="D277" s="130" t="s">
        <v>139</v>
      </c>
      <c r="E277" s="131" t="s">
        <v>331</v>
      </c>
      <c r="F277" s="132" t="s">
        <v>332</v>
      </c>
      <c r="G277" s="133" t="s">
        <v>248</v>
      </c>
      <c r="H277" s="134">
        <v>82</v>
      </c>
      <c r="I277" s="135"/>
      <c r="J277" s="136">
        <f>ROUND(I277*H277,2)</f>
        <v>0</v>
      </c>
      <c r="K277" s="137"/>
      <c r="L277" s="32"/>
      <c r="M277" s="138" t="s">
        <v>1</v>
      </c>
      <c r="N277" s="139" t="s">
        <v>40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178</v>
      </c>
      <c r="AT277" s="142" t="s">
        <v>139</v>
      </c>
      <c r="AU277" s="142" t="s">
        <v>83</v>
      </c>
      <c r="AY277" s="17" t="s">
        <v>136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7" t="s">
        <v>79</v>
      </c>
      <c r="BK277" s="143">
        <f>ROUND(I277*H277,2)</f>
        <v>0</v>
      </c>
      <c r="BL277" s="17" t="s">
        <v>178</v>
      </c>
      <c r="BM277" s="142" t="s">
        <v>333</v>
      </c>
    </row>
    <row r="278" spans="2:65" s="12" customFormat="1">
      <c r="B278" s="144"/>
      <c r="D278" s="145" t="s">
        <v>144</v>
      </c>
      <c r="E278" s="146" t="s">
        <v>1</v>
      </c>
      <c r="F278" s="147" t="s">
        <v>334</v>
      </c>
      <c r="H278" s="148">
        <v>82</v>
      </c>
      <c r="I278" s="149"/>
      <c r="L278" s="144"/>
      <c r="M278" s="150"/>
      <c r="T278" s="151"/>
      <c r="AT278" s="146" t="s">
        <v>144</v>
      </c>
      <c r="AU278" s="146" t="s">
        <v>83</v>
      </c>
      <c r="AV278" s="12" t="s">
        <v>83</v>
      </c>
      <c r="AW278" s="12" t="s">
        <v>32</v>
      </c>
      <c r="AX278" s="12" t="s">
        <v>75</v>
      </c>
      <c r="AY278" s="146" t="s">
        <v>136</v>
      </c>
    </row>
    <row r="279" spans="2:65" s="13" customFormat="1">
      <c r="B279" s="152"/>
      <c r="D279" s="145" t="s">
        <v>144</v>
      </c>
      <c r="E279" s="153" t="s">
        <v>1</v>
      </c>
      <c r="F279" s="154" t="s">
        <v>147</v>
      </c>
      <c r="H279" s="155">
        <v>82</v>
      </c>
      <c r="I279" s="156"/>
      <c r="L279" s="152"/>
      <c r="M279" s="157"/>
      <c r="T279" s="158"/>
      <c r="AT279" s="153" t="s">
        <v>144</v>
      </c>
      <c r="AU279" s="153" t="s">
        <v>83</v>
      </c>
      <c r="AV279" s="13" t="s">
        <v>143</v>
      </c>
      <c r="AW279" s="13" t="s">
        <v>32</v>
      </c>
      <c r="AX279" s="13" t="s">
        <v>79</v>
      </c>
      <c r="AY279" s="153" t="s">
        <v>136</v>
      </c>
    </row>
    <row r="280" spans="2:65" s="1" customFormat="1" ht="37.9" customHeight="1">
      <c r="B280" s="129"/>
      <c r="C280" s="130" t="s">
        <v>335</v>
      </c>
      <c r="D280" s="130" t="s">
        <v>139</v>
      </c>
      <c r="E280" s="131" t="s">
        <v>336</v>
      </c>
      <c r="F280" s="132" t="s">
        <v>337</v>
      </c>
      <c r="G280" s="133" t="s">
        <v>248</v>
      </c>
      <c r="H280" s="134">
        <v>82</v>
      </c>
      <c r="I280" s="135"/>
      <c r="J280" s="136">
        <f>ROUND(I280*H280,2)</f>
        <v>0</v>
      </c>
      <c r="K280" s="137"/>
      <c r="L280" s="32"/>
      <c r="M280" s="138" t="s">
        <v>1</v>
      </c>
      <c r="N280" s="139" t="s">
        <v>40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178</v>
      </c>
      <c r="AT280" s="142" t="s">
        <v>139</v>
      </c>
      <c r="AU280" s="142" t="s">
        <v>83</v>
      </c>
      <c r="AY280" s="17" t="s">
        <v>136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7" t="s">
        <v>79</v>
      </c>
      <c r="BK280" s="143">
        <f>ROUND(I280*H280,2)</f>
        <v>0</v>
      </c>
      <c r="BL280" s="17" t="s">
        <v>178</v>
      </c>
      <c r="BM280" s="142" t="s">
        <v>338</v>
      </c>
    </row>
    <row r="281" spans="2:65" s="12" customFormat="1">
      <c r="B281" s="144"/>
      <c r="D281" s="145" t="s">
        <v>144</v>
      </c>
      <c r="E281" s="146" t="s">
        <v>1</v>
      </c>
      <c r="F281" s="147" t="s">
        <v>334</v>
      </c>
      <c r="H281" s="148">
        <v>82</v>
      </c>
      <c r="I281" s="149"/>
      <c r="L281" s="144"/>
      <c r="M281" s="150"/>
      <c r="T281" s="151"/>
      <c r="AT281" s="146" t="s">
        <v>144</v>
      </c>
      <c r="AU281" s="146" t="s">
        <v>83</v>
      </c>
      <c r="AV281" s="12" t="s">
        <v>83</v>
      </c>
      <c r="AW281" s="12" t="s">
        <v>32</v>
      </c>
      <c r="AX281" s="12" t="s">
        <v>75</v>
      </c>
      <c r="AY281" s="146" t="s">
        <v>136</v>
      </c>
    </row>
    <row r="282" spans="2:65" s="13" customFormat="1">
      <c r="B282" s="152"/>
      <c r="D282" s="145" t="s">
        <v>144</v>
      </c>
      <c r="E282" s="153" t="s">
        <v>1</v>
      </c>
      <c r="F282" s="154" t="s">
        <v>147</v>
      </c>
      <c r="H282" s="155">
        <v>82</v>
      </c>
      <c r="I282" s="156"/>
      <c r="L282" s="152"/>
      <c r="M282" s="157"/>
      <c r="T282" s="158"/>
      <c r="AT282" s="153" t="s">
        <v>144</v>
      </c>
      <c r="AU282" s="153" t="s">
        <v>83</v>
      </c>
      <c r="AV282" s="13" t="s">
        <v>143</v>
      </c>
      <c r="AW282" s="13" t="s">
        <v>32</v>
      </c>
      <c r="AX282" s="13" t="s">
        <v>79</v>
      </c>
      <c r="AY282" s="153" t="s">
        <v>136</v>
      </c>
    </row>
    <row r="283" spans="2:65" s="1" customFormat="1" ht="21.75" customHeight="1">
      <c r="B283" s="129"/>
      <c r="C283" s="130" t="s">
        <v>244</v>
      </c>
      <c r="D283" s="130" t="s">
        <v>139</v>
      </c>
      <c r="E283" s="131" t="s">
        <v>339</v>
      </c>
      <c r="F283" s="132" t="s">
        <v>340</v>
      </c>
      <c r="G283" s="133" t="s">
        <v>248</v>
      </c>
      <c r="H283" s="134">
        <v>82</v>
      </c>
      <c r="I283" s="135"/>
      <c r="J283" s="136">
        <f>ROUND(I283*H283,2)</f>
        <v>0</v>
      </c>
      <c r="K283" s="137"/>
      <c r="L283" s="32"/>
      <c r="M283" s="138" t="s">
        <v>1</v>
      </c>
      <c r="N283" s="139" t="s">
        <v>40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1">
        <f>S283*H283</f>
        <v>0</v>
      </c>
      <c r="AR283" s="142" t="s">
        <v>178</v>
      </c>
      <c r="AT283" s="142" t="s">
        <v>139</v>
      </c>
      <c r="AU283" s="142" t="s">
        <v>83</v>
      </c>
      <c r="AY283" s="17" t="s">
        <v>136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79</v>
      </c>
      <c r="BK283" s="143">
        <f>ROUND(I283*H283,2)</f>
        <v>0</v>
      </c>
      <c r="BL283" s="17" t="s">
        <v>178</v>
      </c>
      <c r="BM283" s="142" t="s">
        <v>341</v>
      </c>
    </row>
    <row r="284" spans="2:65" s="1" customFormat="1" ht="24.2" customHeight="1">
      <c r="B284" s="129"/>
      <c r="C284" s="130" t="s">
        <v>342</v>
      </c>
      <c r="D284" s="130" t="s">
        <v>139</v>
      </c>
      <c r="E284" s="131" t="s">
        <v>343</v>
      </c>
      <c r="F284" s="132" t="s">
        <v>344</v>
      </c>
      <c r="G284" s="133" t="s">
        <v>248</v>
      </c>
      <c r="H284" s="134">
        <v>82</v>
      </c>
      <c r="I284" s="135"/>
      <c r="J284" s="136">
        <f>ROUND(I284*H284,2)</f>
        <v>0</v>
      </c>
      <c r="K284" s="137"/>
      <c r="L284" s="32"/>
      <c r="M284" s="138" t="s">
        <v>1</v>
      </c>
      <c r="N284" s="139" t="s">
        <v>40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178</v>
      </c>
      <c r="AT284" s="142" t="s">
        <v>139</v>
      </c>
      <c r="AU284" s="142" t="s">
        <v>83</v>
      </c>
      <c r="AY284" s="17" t="s">
        <v>136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7" t="s">
        <v>79</v>
      </c>
      <c r="BK284" s="143">
        <f>ROUND(I284*H284,2)</f>
        <v>0</v>
      </c>
      <c r="BL284" s="17" t="s">
        <v>178</v>
      </c>
      <c r="BM284" s="142" t="s">
        <v>345</v>
      </c>
    </row>
    <row r="285" spans="2:65" s="1" customFormat="1" ht="21.75" customHeight="1">
      <c r="B285" s="129"/>
      <c r="C285" s="130" t="s">
        <v>249</v>
      </c>
      <c r="D285" s="130" t="s">
        <v>139</v>
      </c>
      <c r="E285" s="131" t="s">
        <v>346</v>
      </c>
      <c r="F285" s="132" t="s">
        <v>347</v>
      </c>
      <c r="G285" s="133" t="s">
        <v>150</v>
      </c>
      <c r="H285" s="134">
        <v>1</v>
      </c>
      <c r="I285" s="135"/>
      <c r="J285" s="136">
        <f>ROUND(I285*H285,2)</f>
        <v>0</v>
      </c>
      <c r="K285" s="137"/>
      <c r="L285" s="32"/>
      <c r="M285" s="138" t="s">
        <v>1</v>
      </c>
      <c r="N285" s="139" t="s">
        <v>40</v>
      </c>
      <c r="P285" s="140">
        <f>O285*H285</f>
        <v>0</v>
      </c>
      <c r="Q285" s="140">
        <v>2.1000000000000001E-4</v>
      </c>
      <c r="R285" s="140">
        <f>Q285*H285</f>
        <v>2.1000000000000001E-4</v>
      </c>
      <c r="S285" s="140">
        <v>0</v>
      </c>
      <c r="T285" s="141">
        <f>S285*H285</f>
        <v>0</v>
      </c>
      <c r="AR285" s="142" t="s">
        <v>178</v>
      </c>
      <c r="AT285" s="142" t="s">
        <v>139</v>
      </c>
      <c r="AU285" s="142" t="s">
        <v>83</v>
      </c>
      <c r="AY285" s="17" t="s">
        <v>136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7" t="s">
        <v>79</v>
      </c>
      <c r="BK285" s="143">
        <f>ROUND(I285*H285,2)</f>
        <v>0</v>
      </c>
      <c r="BL285" s="17" t="s">
        <v>178</v>
      </c>
      <c r="BM285" s="142" t="s">
        <v>348</v>
      </c>
    </row>
    <row r="286" spans="2:65" s="1" customFormat="1" ht="16.5" customHeight="1">
      <c r="B286" s="129"/>
      <c r="C286" s="130" t="s">
        <v>349</v>
      </c>
      <c r="D286" s="130" t="s">
        <v>139</v>
      </c>
      <c r="E286" s="131" t="s">
        <v>350</v>
      </c>
      <c r="F286" s="132" t="s">
        <v>351</v>
      </c>
      <c r="G286" s="133" t="s">
        <v>322</v>
      </c>
      <c r="H286" s="134">
        <v>20</v>
      </c>
      <c r="I286" s="135"/>
      <c r="J286" s="136">
        <f>ROUND(I286*H286,2)</f>
        <v>0</v>
      </c>
      <c r="K286" s="137"/>
      <c r="L286" s="32"/>
      <c r="M286" s="138" t="s">
        <v>1</v>
      </c>
      <c r="N286" s="139" t="s">
        <v>40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178</v>
      </c>
      <c r="AT286" s="142" t="s">
        <v>139</v>
      </c>
      <c r="AU286" s="142" t="s">
        <v>83</v>
      </c>
      <c r="AY286" s="17" t="s">
        <v>136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79</v>
      </c>
      <c r="BK286" s="143">
        <f>ROUND(I286*H286,2)</f>
        <v>0</v>
      </c>
      <c r="BL286" s="17" t="s">
        <v>178</v>
      </c>
      <c r="BM286" s="142" t="s">
        <v>352</v>
      </c>
    </row>
    <row r="287" spans="2:65" s="12" customFormat="1">
      <c r="B287" s="144"/>
      <c r="D287" s="145" t="s">
        <v>144</v>
      </c>
      <c r="E287" s="146" t="s">
        <v>1</v>
      </c>
      <c r="F287" s="147" t="s">
        <v>353</v>
      </c>
      <c r="H287" s="148">
        <v>20</v>
      </c>
      <c r="I287" s="149"/>
      <c r="L287" s="144"/>
      <c r="M287" s="150"/>
      <c r="T287" s="151"/>
      <c r="AT287" s="146" t="s">
        <v>144</v>
      </c>
      <c r="AU287" s="146" t="s">
        <v>83</v>
      </c>
      <c r="AV287" s="12" t="s">
        <v>83</v>
      </c>
      <c r="AW287" s="12" t="s">
        <v>32</v>
      </c>
      <c r="AX287" s="12" t="s">
        <v>75</v>
      </c>
      <c r="AY287" s="146" t="s">
        <v>136</v>
      </c>
    </row>
    <row r="288" spans="2:65" s="13" customFormat="1">
      <c r="B288" s="152"/>
      <c r="D288" s="145" t="s">
        <v>144</v>
      </c>
      <c r="E288" s="153" t="s">
        <v>1</v>
      </c>
      <c r="F288" s="154" t="s">
        <v>147</v>
      </c>
      <c r="H288" s="155">
        <v>20</v>
      </c>
      <c r="I288" s="156"/>
      <c r="L288" s="152"/>
      <c r="M288" s="157"/>
      <c r="T288" s="158"/>
      <c r="AT288" s="153" t="s">
        <v>144</v>
      </c>
      <c r="AU288" s="153" t="s">
        <v>83</v>
      </c>
      <c r="AV288" s="13" t="s">
        <v>143</v>
      </c>
      <c r="AW288" s="13" t="s">
        <v>32</v>
      </c>
      <c r="AX288" s="13" t="s">
        <v>79</v>
      </c>
      <c r="AY288" s="153" t="s">
        <v>136</v>
      </c>
    </row>
    <row r="289" spans="2:65" s="1" customFormat="1" ht="21.75" customHeight="1">
      <c r="B289" s="129"/>
      <c r="C289" s="130" t="s">
        <v>254</v>
      </c>
      <c r="D289" s="130" t="s">
        <v>139</v>
      </c>
      <c r="E289" s="131" t="s">
        <v>320</v>
      </c>
      <c r="F289" s="132" t="s">
        <v>321</v>
      </c>
      <c r="G289" s="133" t="s">
        <v>322</v>
      </c>
      <c r="H289" s="134">
        <v>30</v>
      </c>
      <c r="I289" s="135"/>
      <c r="J289" s="136">
        <f>ROUND(I289*H289,2)</f>
        <v>0</v>
      </c>
      <c r="K289" s="137"/>
      <c r="L289" s="32"/>
      <c r="M289" s="138" t="s">
        <v>1</v>
      </c>
      <c r="N289" s="139" t="s">
        <v>40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178</v>
      </c>
      <c r="AT289" s="142" t="s">
        <v>139</v>
      </c>
      <c r="AU289" s="142" t="s">
        <v>83</v>
      </c>
      <c r="AY289" s="17" t="s">
        <v>136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79</v>
      </c>
      <c r="BK289" s="143">
        <f>ROUND(I289*H289,2)</f>
        <v>0</v>
      </c>
      <c r="BL289" s="17" t="s">
        <v>178</v>
      </c>
      <c r="BM289" s="142" t="s">
        <v>354</v>
      </c>
    </row>
    <row r="290" spans="2:65" s="12" customFormat="1">
      <c r="B290" s="144"/>
      <c r="D290" s="145" t="s">
        <v>144</v>
      </c>
      <c r="E290" s="146" t="s">
        <v>1</v>
      </c>
      <c r="F290" s="147" t="s">
        <v>355</v>
      </c>
      <c r="H290" s="148">
        <v>30</v>
      </c>
      <c r="I290" s="149"/>
      <c r="L290" s="144"/>
      <c r="M290" s="150"/>
      <c r="T290" s="151"/>
      <c r="AT290" s="146" t="s">
        <v>144</v>
      </c>
      <c r="AU290" s="146" t="s">
        <v>83</v>
      </c>
      <c r="AV290" s="12" t="s">
        <v>83</v>
      </c>
      <c r="AW290" s="12" t="s">
        <v>32</v>
      </c>
      <c r="AX290" s="12" t="s">
        <v>75</v>
      </c>
      <c r="AY290" s="146" t="s">
        <v>136</v>
      </c>
    </row>
    <row r="291" spans="2:65" s="13" customFormat="1">
      <c r="B291" s="152"/>
      <c r="D291" s="145" t="s">
        <v>144</v>
      </c>
      <c r="E291" s="153" t="s">
        <v>1</v>
      </c>
      <c r="F291" s="154" t="s">
        <v>147</v>
      </c>
      <c r="H291" s="155">
        <v>30</v>
      </c>
      <c r="I291" s="156"/>
      <c r="L291" s="152"/>
      <c r="M291" s="157"/>
      <c r="T291" s="158"/>
      <c r="AT291" s="153" t="s">
        <v>144</v>
      </c>
      <c r="AU291" s="153" t="s">
        <v>83</v>
      </c>
      <c r="AV291" s="13" t="s">
        <v>143</v>
      </c>
      <c r="AW291" s="13" t="s">
        <v>32</v>
      </c>
      <c r="AX291" s="13" t="s">
        <v>79</v>
      </c>
      <c r="AY291" s="153" t="s">
        <v>136</v>
      </c>
    </row>
    <row r="292" spans="2:65" s="1" customFormat="1" ht="24.2" customHeight="1">
      <c r="B292" s="129"/>
      <c r="C292" s="130" t="s">
        <v>356</v>
      </c>
      <c r="D292" s="130" t="s">
        <v>139</v>
      </c>
      <c r="E292" s="131" t="s">
        <v>357</v>
      </c>
      <c r="F292" s="132" t="s">
        <v>358</v>
      </c>
      <c r="G292" s="133" t="s">
        <v>272</v>
      </c>
      <c r="H292" s="134">
        <v>8.4000000000000005E-2</v>
      </c>
      <c r="I292" s="135"/>
      <c r="J292" s="136">
        <f>ROUND(I292*H292,2)</f>
        <v>0</v>
      </c>
      <c r="K292" s="137"/>
      <c r="L292" s="32"/>
      <c r="M292" s="138" t="s">
        <v>1</v>
      </c>
      <c r="N292" s="139" t="s">
        <v>40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178</v>
      </c>
      <c r="AT292" s="142" t="s">
        <v>139</v>
      </c>
      <c r="AU292" s="142" t="s">
        <v>83</v>
      </c>
      <c r="AY292" s="17" t="s">
        <v>136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79</v>
      </c>
      <c r="BK292" s="143">
        <f>ROUND(I292*H292,2)</f>
        <v>0</v>
      </c>
      <c r="BL292" s="17" t="s">
        <v>178</v>
      </c>
      <c r="BM292" s="142" t="s">
        <v>359</v>
      </c>
    </row>
    <row r="293" spans="2:65" s="11" customFormat="1" ht="22.9" customHeight="1">
      <c r="B293" s="117"/>
      <c r="D293" s="118" t="s">
        <v>74</v>
      </c>
      <c r="E293" s="127" t="s">
        <v>360</v>
      </c>
      <c r="F293" s="127" t="s">
        <v>361</v>
      </c>
      <c r="I293" s="120"/>
      <c r="J293" s="128">
        <f>BK293</f>
        <v>0</v>
      </c>
      <c r="L293" s="117"/>
      <c r="M293" s="122"/>
      <c r="P293" s="123">
        <f>SUM(P294:P335)</f>
        <v>0</v>
      </c>
      <c r="R293" s="123">
        <f>SUM(R294:R335)</f>
        <v>1.4749999999999999E-2</v>
      </c>
      <c r="T293" s="124">
        <f>SUM(T294:T335)</f>
        <v>0</v>
      </c>
      <c r="AR293" s="118" t="s">
        <v>83</v>
      </c>
      <c r="AT293" s="125" t="s">
        <v>74</v>
      </c>
      <c r="AU293" s="125" t="s">
        <v>79</v>
      </c>
      <c r="AY293" s="118" t="s">
        <v>136</v>
      </c>
      <c r="BK293" s="126">
        <f>SUM(BK294:BK335)</f>
        <v>0</v>
      </c>
    </row>
    <row r="294" spans="2:65" s="1" customFormat="1" ht="16.5" customHeight="1">
      <c r="B294" s="129"/>
      <c r="C294" s="130" t="s">
        <v>258</v>
      </c>
      <c r="D294" s="130" t="s">
        <v>139</v>
      </c>
      <c r="E294" s="131" t="s">
        <v>362</v>
      </c>
      <c r="F294" s="132" t="s">
        <v>363</v>
      </c>
      <c r="G294" s="133" t="s">
        <v>364</v>
      </c>
      <c r="H294" s="134">
        <v>8</v>
      </c>
      <c r="I294" s="135"/>
      <c r="J294" s="136">
        <f t="shared" ref="J294:J313" si="0">ROUND(I294*H294,2)</f>
        <v>0</v>
      </c>
      <c r="K294" s="137"/>
      <c r="L294" s="32"/>
      <c r="M294" s="138" t="s">
        <v>1</v>
      </c>
      <c r="N294" s="139" t="s">
        <v>40</v>
      </c>
      <c r="P294" s="140">
        <f t="shared" ref="P294:P313" si="1">O294*H294</f>
        <v>0</v>
      </c>
      <c r="Q294" s="140">
        <v>0</v>
      </c>
      <c r="R294" s="140">
        <f t="shared" ref="R294:R313" si="2">Q294*H294</f>
        <v>0</v>
      </c>
      <c r="S294" s="140">
        <v>0</v>
      </c>
      <c r="T294" s="141">
        <f t="shared" ref="T294:T313" si="3">S294*H294</f>
        <v>0</v>
      </c>
      <c r="AR294" s="142" t="s">
        <v>178</v>
      </c>
      <c r="AT294" s="142" t="s">
        <v>139</v>
      </c>
      <c r="AU294" s="142" t="s">
        <v>83</v>
      </c>
      <c r="AY294" s="17" t="s">
        <v>136</v>
      </c>
      <c r="BE294" s="143">
        <f t="shared" ref="BE294:BE313" si="4">IF(N294="základní",J294,0)</f>
        <v>0</v>
      </c>
      <c r="BF294" s="143">
        <f t="shared" ref="BF294:BF313" si="5">IF(N294="snížená",J294,0)</f>
        <v>0</v>
      </c>
      <c r="BG294" s="143">
        <f t="shared" ref="BG294:BG313" si="6">IF(N294="zákl. přenesená",J294,0)</f>
        <v>0</v>
      </c>
      <c r="BH294" s="143">
        <f t="shared" ref="BH294:BH313" si="7">IF(N294="sníž. přenesená",J294,0)</f>
        <v>0</v>
      </c>
      <c r="BI294" s="143">
        <f t="shared" ref="BI294:BI313" si="8">IF(N294="nulová",J294,0)</f>
        <v>0</v>
      </c>
      <c r="BJ294" s="17" t="s">
        <v>79</v>
      </c>
      <c r="BK294" s="143">
        <f t="shared" ref="BK294:BK313" si="9">ROUND(I294*H294,2)</f>
        <v>0</v>
      </c>
      <c r="BL294" s="17" t="s">
        <v>178</v>
      </c>
      <c r="BM294" s="142" t="s">
        <v>365</v>
      </c>
    </row>
    <row r="295" spans="2:65" s="1" customFormat="1" ht="24.2" customHeight="1">
      <c r="B295" s="129"/>
      <c r="C295" s="130" t="s">
        <v>366</v>
      </c>
      <c r="D295" s="130" t="s">
        <v>139</v>
      </c>
      <c r="E295" s="131" t="s">
        <v>367</v>
      </c>
      <c r="F295" s="132" t="s">
        <v>368</v>
      </c>
      <c r="G295" s="133" t="s">
        <v>364</v>
      </c>
      <c r="H295" s="134">
        <v>5</v>
      </c>
      <c r="I295" s="135"/>
      <c r="J295" s="136">
        <f t="shared" si="0"/>
        <v>0</v>
      </c>
      <c r="K295" s="137"/>
      <c r="L295" s="32"/>
      <c r="M295" s="138" t="s">
        <v>1</v>
      </c>
      <c r="N295" s="139" t="s">
        <v>40</v>
      </c>
      <c r="P295" s="140">
        <f t="shared" si="1"/>
        <v>0</v>
      </c>
      <c r="Q295" s="140">
        <v>0</v>
      </c>
      <c r="R295" s="140">
        <f t="shared" si="2"/>
        <v>0</v>
      </c>
      <c r="S295" s="140">
        <v>0</v>
      </c>
      <c r="T295" s="141">
        <f t="shared" si="3"/>
        <v>0</v>
      </c>
      <c r="AR295" s="142" t="s">
        <v>178</v>
      </c>
      <c r="AT295" s="142" t="s">
        <v>139</v>
      </c>
      <c r="AU295" s="142" t="s">
        <v>83</v>
      </c>
      <c r="AY295" s="17" t="s">
        <v>136</v>
      </c>
      <c r="BE295" s="143">
        <f t="shared" si="4"/>
        <v>0</v>
      </c>
      <c r="BF295" s="143">
        <f t="shared" si="5"/>
        <v>0</v>
      </c>
      <c r="BG295" s="143">
        <f t="shared" si="6"/>
        <v>0</v>
      </c>
      <c r="BH295" s="143">
        <f t="shared" si="7"/>
        <v>0</v>
      </c>
      <c r="BI295" s="143">
        <f t="shared" si="8"/>
        <v>0</v>
      </c>
      <c r="BJ295" s="17" t="s">
        <v>79</v>
      </c>
      <c r="BK295" s="143">
        <f t="shared" si="9"/>
        <v>0</v>
      </c>
      <c r="BL295" s="17" t="s">
        <v>178</v>
      </c>
      <c r="BM295" s="142" t="s">
        <v>216</v>
      </c>
    </row>
    <row r="296" spans="2:65" s="1" customFormat="1" ht="16.5" customHeight="1">
      <c r="B296" s="129"/>
      <c r="C296" s="130" t="s">
        <v>369</v>
      </c>
      <c r="D296" s="130" t="s">
        <v>139</v>
      </c>
      <c r="E296" s="131" t="s">
        <v>370</v>
      </c>
      <c r="F296" s="132" t="s">
        <v>371</v>
      </c>
      <c r="G296" s="133" t="s">
        <v>364</v>
      </c>
      <c r="H296" s="134">
        <v>6</v>
      </c>
      <c r="I296" s="135"/>
      <c r="J296" s="136">
        <f t="shared" si="0"/>
        <v>0</v>
      </c>
      <c r="K296" s="137"/>
      <c r="L296" s="32"/>
      <c r="M296" s="138" t="s">
        <v>1</v>
      </c>
      <c r="N296" s="139" t="s">
        <v>40</v>
      </c>
      <c r="P296" s="140">
        <f t="shared" si="1"/>
        <v>0</v>
      </c>
      <c r="Q296" s="140">
        <v>0</v>
      </c>
      <c r="R296" s="140">
        <f t="shared" si="2"/>
        <v>0</v>
      </c>
      <c r="S296" s="140">
        <v>0</v>
      </c>
      <c r="T296" s="141">
        <f t="shared" si="3"/>
        <v>0</v>
      </c>
      <c r="AR296" s="142" t="s">
        <v>178</v>
      </c>
      <c r="AT296" s="142" t="s">
        <v>139</v>
      </c>
      <c r="AU296" s="142" t="s">
        <v>83</v>
      </c>
      <c r="AY296" s="17" t="s">
        <v>136</v>
      </c>
      <c r="BE296" s="143">
        <f t="shared" si="4"/>
        <v>0</v>
      </c>
      <c r="BF296" s="143">
        <f t="shared" si="5"/>
        <v>0</v>
      </c>
      <c r="BG296" s="143">
        <f t="shared" si="6"/>
        <v>0</v>
      </c>
      <c r="BH296" s="143">
        <f t="shared" si="7"/>
        <v>0</v>
      </c>
      <c r="BI296" s="143">
        <f t="shared" si="8"/>
        <v>0</v>
      </c>
      <c r="BJ296" s="17" t="s">
        <v>79</v>
      </c>
      <c r="BK296" s="143">
        <f t="shared" si="9"/>
        <v>0</v>
      </c>
      <c r="BL296" s="17" t="s">
        <v>178</v>
      </c>
      <c r="BM296" s="142" t="s">
        <v>227</v>
      </c>
    </row>
    <row r="297" spans="2:65" s="1" customFormat="1" ht="16.5" customHeight="1">
      <c r="B297" s="129"/>
      <c r="C297" s="130" t="s">
        <v>372</v>
      </c>
      <c r="D297" s="130" t="s">
        <v>139</v>
      </c>
      <c r="E297" s="131" t="s">
        <v>373</v>
      </c>
      <c r="F297" s="132" t="s">
        <v>374</v>
      </c>
      <c r="G297" s="133" t="s">
        <v>364</v>
      </c>
      <c r="H297" s="134">
        <v>0</v>
      </c>
      <c r="I297" s="135"/>
      <c r="J297" s="136">
        <f t="shared" si="0"/>
        <v>0</v>
      </c>
      <c r="K297" s="137"/>
      <c r="L297" s="32"/>
      <c r="M297" s="138" t="s">
        <v>1</v>
      </c>
      <c r="N297" s="139" t="s">
        <v>40</v>
      </c>
      <c r="P297" s="140">
        <f t="shared" si="1"/>
        <v>0</v>
      </c>
      <c r="Q297" s="140">
        <v>0</v>
      </c>
      <c r="R297" s="140">
        <f t="shared" si="2"/>
        <v>0</v>
      </c>
      <c r="S297" s="140">
        <v>0</v>
      </c>
      <c r="T297" s="141">
        <f t="shared" si="3"/>
        <v>0</v>
      </c>
      <c r="AR297" s="142" t="s">
        <v>178</v>
      </c>
      <c r="AT297" s="142" t="s">
        <v>139</v>
      </c>
      <c r="AU297" s="142" t="s">
        <v>83</v>
      </c>
      <c r="AY297" s="17" t="s">
        <v>136</v>
      </c>
      <c r="BE297" s="143">
        <f t="shared" si="4"/>
        <v>0</v>
      </c>
      <c r="BF297" s="143">
        <f t="shared" si="5"/>
        <v>0</v>
      </c>
      <c r="BG297" s="143">
        <f t="shared" si="6"/>
        <v>0</v>
      </c>
      <c r="BH297" s="143">
        <f t="shared" si="7"/>
        <v>0</v>
      </c>
      <c r="BI297" s="143">
        <f t="shared" si="8"/>
        <v>0</v>
      </c>
      <c r="BJ297" s="17" t="s">
        <v>79</v>
      </c>
      <c r="BK297" s="143">
        <f t="shared" si="9"/>
        <v>0</v>
      </c>
      <c r="BL297" s="17" t="s">
        <v>178</v>
      </c>
      <c r="BM297" s="142" t="s">
        <v>375</v>
      </c>
    </row>
    <row r="298" spans="2:65" s="1" customFormat="1" ht="24.2" customHeight="1">
      <c r="B298" s="129"/>
      <c r="C298" s="130" t="s">
        <v>376</v>
      </c>
      <c r="D298" s="130" t="s">
        <v>139</v>
      </c>
      <c r="E298" s="131" t="s">
        <v>377</v>
      </c>
      <c r="F298" s="132" t="s">
        <v>827</v>
      </c>
      <c r="G298" s="133" t="s">
        <v>364</v>
      </c>
      <c r="H298" s="134">
        <v>1</v>
      </c>
      <c r="I298" s="135"/>
      <c r="J298" s="136">
        <f t="shared" si="0"/>
        <v>0</v>
      </c>
      <c r="K298" s="137"/>
      <c r="L298" s="32"/>
      <c r="M298" s="138" t="s">
        <v>1</v>
      </c>
      <c r="N298" s="139" t="s">
        <v>40</v>
      </c>
      <c r="P298" s="140">
        <f t="shared" si="1"/>
        <v>0</v>
      </c>
      <c r="Q298" s="140">
        <v>1.4749999999999999E-2</v>
      </c>
      <c r="R298" s="140">
        <f t="shared" si="2"/>
        <v>1.4749999999999999E-2</v>
      </c>
      <c r="S298" s="140">
        <v>0</v>
      </c>
      <c r="T298" s="141">
        <f t="shared" si="3"/>
        <v>0</v>
      </c>
      <c r="AR298" s="142" t="s">
        <v>178</v>
      </c>
      <c r="AT298" s="142" t="s">
        <v>139</v>
      </c>
      <c r="AU298" s="142" t="s">
        <v>83</v>
      </c>
      <c r="AY298" s="17" t="s">
        <v>136</v>
      </c>
      <c r="BE298" s="143">
        <f t="shared" si="4"/>
        <v>0</v>
      </c>
      <c r="BF298" s="143">
        <f t="shared" si="5"/>
        <v>0</v>
      </c>
      <c r="BG298" s="143">
        <f t="shared" si="6"/>
        <v>0</v>
      </c>
      <c r="BH298" s="143">
        <f t="shared" si="7"/>
        <v>0</v>
      </c>
      <c r="BI298" s="143">
        <f t="shared" si="8"/>
        <v>0</v>
      </c>
      <c r="BJ298" s="17" t="s">
        <v>79</v>
      </c>
      <c r="BK298" s="143">
        <f t="shared" si="9"/>
        <v>0</v>
      </c>
      <c r="BL298" s="17" t="s">
        <v>178</v>
      </c>
      <c r="BM298" s="142" t="s">
        <v>378</v>
      </c>
    </row>
    <row r="299" spans="2:65" s="1" customFormat="1" ht="24.2" customHeight="1">
      <c r="B299" s="129"/>
      <c r="C299" s="130" t="s">
        <v>379</v>
      </c>
      <c r="D299" s="130" t="s">
        <v>139</v>
      </c>
      <c r="E299" s="131" t="s">
        <v>380</v>
      </c>
      <c r="F299" s="132" t="s">
        <v>381</v>
      </c>
      <c r="G299" s="133" t="s">
        <v>364</v>
      </c>
      <c r="H299" s="134">
        <v>20</v>
      </c>
      <c r="I299" s="135"/>
      <c r="J299" s="136">
        <f t="shared" si="0"/>
        <v>0</v>
      </c>
      <c r="K299" s="137"/>
      <c r="L299" s="32"/>
      <c r="M299" s="138" t="s">
        <v>1</v>
      </c>
      <c r="N299" s="139" t="s">
        <v>40</v>
      </c>
      <c r="P299" s="140">
        <f t="shared" si="1"/>
        <v>0</v>
      </c>
      <c r="Q299" s="140">
        <v>0</v>
      </c>
      <c r="R299" s="140">
        <f t="shared" si="2"/>
        <v>0</v>
      </c>
      <c r="S299" s="140">
        <v>0</v>
      </c>
      <c r="T299" s="141">
        <f t="shared" si="3"/>
        <v>0</v>
      </c>
      <c r="AR299" s="142" t="s">
        <v>178</v>
      </c>
      <c r="AT299" s="142" t="s">
        <v>139</v>
      </c>
      <c r="AU299" s="142" t="s">
        <v>83</v>
      </c>
      <c r="AY299" s="17" t="s">
        <v>136</v>
      </c>
      <c r="BE299" s="143">
        <f t="shared" si="4"/>
        <v>0</v>
      </c>
      <c r="BF299" s="143">
        <f t="shared" si="5"/>
        <v>0</v>
      </c>
      <c r="BG299" s="143">
        <f t="shared" si="6"/>
        <v>0</v>
      </c>
      <c r="BH299" s="143">
        <f t="shared" si="7"/>
        <v>0</v>
      </c>
      <c r="BI299" s="143">
        <f t="shared" si="8"/>
        <v>0</v>
      </c>
      <c r="BJ299" s="17" t="s">
        <v>79</v>
      </c>
      <c r="BK299" s="143">
        <f t="shared" si="9"/>
        <v>0</v>
      </c>
      <c r="BL299" s="17" t="s">
        <v>178</v>
      </c>
      <c r="BM299" s="142" t="s">
        <v>382</v>
      </c>
    </row>
    <row r="300" spans="2:65" s="1" customFormat="1" ht="21.75" customHeight="1">
      <c r="B300" s="129"/>
      <c r="C300" s="130" t="s">
        <v>265</v>
      </c>
      <c r="D300" s="130" t="s">
        <v>139</v>
      </c>
      <c r="E300" s="131" t="s">
        <v>383</v>
      </c>
      <c r="F300" s="132" t="s">
        <v>384</v>
      </c>
      <c r="G300" s="133" t="s">
        <v>364</v>
      </c>
      <c r="H300" s="134">
        <v>14</v>
      </c>
      <c r="I300" s="135"/>
      <c r="J300" s="136">
        <f t="shared" si="0"/>
        <v>0</v>
      </c>
      <c r="K300" s="137"/>
      <c r="L300" s="32"/>
      <c r="M300" s="138" t="s">
        <v>1</v>
      </c>
      <c r="N300" s="139" t="s">
        <v>40</v>
      </c>
      <c r="P300" s="140">
        <f t="shared" si="1"/>
        <v>0</v>
      </c>
      <c r="Q300" s="140">
        <v>0</v>
      </c>
      <c r="R300" s="140">
        <f t="shared" si="2"/>
        <v>0</v>
      </c>
      <c r="S300" s="140">
        <v>0</v>
      </c>
      <c r="T300" s="141">
        <f t="shared" si="3"/>
        <v>0</v>
      </c>
      <c r="AR300" s="142" t="s">
        <v>178</v>
      </c>
      <c r="AT300" s="142" t="s">
        <v>139</v>
      </c>
      <c r="AU300" s="142" t="s">
        <v>83</v>
      </c>
      <c r="AY300" s="17" t="s">
        <v>136</v>
      </c>
      <c r="BE300" s="143">
        <f t="shared" si="4"/>
        <v>0</v>
      </c>
      <c r="BF300" s="143">
        <f t="shared" si="5"/>
        <v>0</v>
      </c>
      <c r="BG300" s="143">
        <f t="shared" si="6"/>
        <v>0</v>
      </c>
      <c r="BH300" s="143">
        <f t="shared" si="7"/>
        <v>0</v>
      </c>
      <c r="BI300" s="143">
        <f t="shared" si="8"/>
        <v>0</v>
      </c>
      <c r="BJ300" s="17" t="s">
        <v>79</v>
      </c>
      <c r="BK300" s="143">
        <f t="shared" si="9"/>
        <v>0</v>
      </c>
      <c r="BL300" s="17" t="s">
        <v>178</v>
      </c>
      <c r="BM300" s="142" t="s">
        <v>385</v>
      </c>
    </row>
    <row r="301" spans="2:65" s="1" customFormat="1" ht="24.2" customHeight="1">
      <c r="B301" s="129"/>
      <c r="C301" s="166" t="s">
        <v>386</v>
      </c>
      <c r="D301" s="166" t="s">
        <v>208</v>
      </c>
      <c r="E301" s="167" t="s">
        <v>387</v>
      </c>
      <c r="F301" s="168" t="s">
        <v>388</v>
      </c>
      <c r="G301" s="169" t="s">
        <v>150</v>
      </c>
      <c r="H301" s="170">
        <v>14</v>
      </c>
      <c r="I301" s="171"/>
      <c r="J301" s="172">
        <f t="shared" si="0"/>
        <v>0</v>
      </c>
      <c r="K301" s="173"/>
      <c r="L301" s="174"/>
      <c r="M301" s="175" t="s">
        <v>1</v>
      </c>
      <c r="N301" s="176" t="s">
        <v>40</v>
      </c>
      <c r="P301" s="140">
        <f t="shared" si="1"/>
        <v>0</v>
      </c>
      <c r="Q301" s="140">
        <v>0</v>
      </c>
      <c r="R301" s="140">
        <f t="shared" si="2"/>
        <v>0</v>
      </c>
      <c r="S301" s="140">
        <v>0</v>
      </c>
      <c r="T301" s="141">
        <f t="shared" si="3"/>
        <v>0</v>
      </c>
      <c r="AR301" s="142" t="s">
        <v>221</v>
      </c>
      <c r="AT301" s="142" t="s">
        <v>208</v>
      </c>
      <c r="AU301" s="142" t="s">
        <v>83</v>
      </c>
      <c r="AY301" s="17" t="s">
        <v>136</v>
      </c>
      <c r="BE301" s="143">
        <f t="shared" si="4"/>
        <v>0</v>
      </c>
      <c r="BF301" s="143">
        <f t="shared" si="5"/>
        <v>0</v>
      </c>
      <c r="BG301" s="143">
        <f t="shared" si="6"/>
        <v>0</v>
      </c>
      <c r="BH301" s="143">
        <f t="shared" si="7"/>
        <v>0</v>
      </c>
      <c r="BI301" s="143">
        <f t="shared" si="8"/>
        <v>0</v>
      </c>
      <c r="BJ301" s="17" t="s">
        <v>79</v>
      </c>
      <c r="BK301" s="143">
        <f t="shared" si="9"/>
        <v>0</v>
      </c>
      <c r="BL301" s="17" t="s">
        <v>178</v>
      </c>
      <c r="BM301" s="142" t="s">
        <v>389</v>
      </c>
    </row>
    <row r="302" spans="2:65" s="1" customFormat="1" ht="21.75" customHeight="1">
      <c r="B302" s="129"/>
      <c r="C302" s="130" t="s">
        <v>273</v>
      </c>
      <c r="D302" s="130" t="s">
        <v>139</v>
      </c>
      <c r="E302" s="131" t="s">
        <v>390</v>
      </c>
      <c r="F302" s="132" t="s">
        <v>391</v>
      </c>
      <c r="G302" s="133" t="s">
        <v>150</v>
      </c>
      <c r="H302" s="134">
        <v>0</v>
      </c>
      <c r="I302" s="135"/>
      <c r="J302" s="136">
        <f t="shared" si="0"/>
        <v>0</v>
      </c>
      <c r="K302" s="137"/>
      <c r="L302" s="32"/>
      <c r="M302" s="138" t="s">
        <v>1</v>
      </c>
      <c r="N302" s="139" t="s">
        <v>40</v>
      </c>
      <c r="P302" s="140">
        <f t="shared" si="1"/>
        <v>0</v>
      </c>
      <c r="Q302" s="140">
        <v>0</v>
      </c>
      <c r="R302" s="140">
        <f t="shared" si="2"/>
        <v>0</v>
      </c>
      <c r="S302" s="140">
        <v>0</v>
      </c>
      <c r="T302" s="141">
        <f t="shared" si="3"/>
        <v>0</v>
      </c>
      <c r="AR302" s="142" t="s">
        <v>178</v>
      </c>
      <c r="AT302" s="142" t="s">
        <v>139</v>
      </c>
      <c r="AU302" s="142" t="s">
        <v>83</v>
      </c>
      <c r="AY302" s="17" t="s">
        <v>136</v>
      </c>
      <c r="BE302" s="143">
        <f t="shared" si="4"/>
        <v>0</v>
      </c>
      <c r="BF302" s="143">
        <f t="shared" si="5"/>
        <v>0</v>
      </c>
      <c r="BG302" s="143">
        <f t="shared" si="6"/>
        <v>0</v>
      </c>
      <c r="BH302" s="143">
        <f t="shared" si="7"/>
        <v>0</v>
      </c>
      <c r="BI302" s="143">
        <f t="shared" si="8"/>
        <v>0</v>
      </c>
      <c r="BJ302" s="17" t="s">
        <v>79</v>
      </c>
      <c r="BK302" s="143">
        <f t="shared" si="9"/>
        <v>0</v>
      </c>
      <c r="BL302" s="17" t="s">
        <v>178</v>
      </c>
      <c r="BM302" s="142" t="s">
        <v>392</v>
      </c>
    </row>
    <row r="303" spans="2:65" s="1" customFormat="1" ht="24.2" customHeight="1">
      <c r="B303" s="129"/>
      <c r="C303" s="166" t="s">
        <v>393</v>
      </c>
      <c r="D303" s="166" t="s">
        <v>208</v>
      </c>
      <c r="E303" s="167" t="s">
        <v>394</v>
      </c>
      <c r="F303" s="168" t="s">
        <v>395</v>
      </c>
      <c r="G303" s="169" t="s">
        <v>150</v>
      </c>
      <c r="H303" s="170">
        <v>0</v>
      </c>
      <c r="I303" s="171"/>
      <c r="J303" s="172">
        <f t="shared" si="0"/>
        <v>0</v>
      </c>
      <c r="K303" s="173"/>
      <c r="L303" s="174"/>
      <c r="M303" s="175" t="s">
        <v>1</v>
      </c>
      <c r="N303" s="176" t="s">
        <v>40</v>
      </c>
      <c r="P303" s="140">
        <f t="shared" si="1"/>
        <v>0</v>
      </c>
      <c r="Q303" s="140">
        <v>0</v>
      </c>
      <c r="R303" s="140">
        <f t="shared" si="2"/>
        <v>0</v>
      </c>
      <c r="S303" s="140">
        <v>0</v>
      </c>
      <c r="T303" s="141">
        <f t="shared" si="3"/>
        <v>0</v>
      </c>
      <c r="AR303" s="142" t="s">
        <v>221</v>
      </c>
      <c r="AT303" s="142" t="s">
        <v>208</v>
      </c>
      <c r="AU303" s="142" t="s">
        <v>83</v>
      </c>
      <c r="AY303" s="17" t="s">
        <v>136</v>
      </c>
      <c r="BE303" s="143">
        <f t="shared" si="4"/>
        <v>0</v>
      </c>
      <c r="BF303" s="143">
        <f t="shared" si="5"/>
        <v>0</v>
      </c>
      <c r="BG303" s="143">
        <f t="shared" si="6"/>
        <v>0</v>
      </c>
      <c r="BH303" s="143">
        <f t="shared" si="7"/>
        <v>0</v>
      </c>
      <c r="BI303" s="143">
        <f t="shared" si="8"/>
        <v>0</v>
      </c>
      <c r="BJ303" s="17" t="s">
        <v>79</v>
      </c>
      <c r="BK303" s="143">
        <f t="shared" si="9"/>
        <v>0</v>
      </c>
      <c r="BL303" s="17" t="s">
        <v>178</v>
      </c>
      <c r="BM303" s="142" t="s">
        <v>396</v>
      </c>
    </row>
    <row r="304" spans="2:65" s="1" customFormat="1" ht="33" customHeight="1">
      <c r="B304" s="129"/>
      <c r="C304" s="130" t="s">
        <v>276</v>
      </c>
      <c r="D304" s="130" t="s">
        <v>139</v>
      </c>
      <c r="E304" s="131" t="s">
        <v>397</v>
      </c>
      <c r="F304" s="132" t="s">
        <v>398</v>
      </c>
      <c r="G304" s="133" t="s">
        <v>364</v>
      </c>
      <c r="H304" s="134">
        <v>0</v>
      </c>
      <c r="I304" s="135"/>
      <c r="J304" s="136">
        <f t="shared" si="0"/>
        <v>0</v>
      </c>
      <c r="K304" s="137"/>
      <c r="L304" s="32"/>
      <c r="M304" s="138" t="s">
        <v>1</v>
      </c>
      <c r="N304" s="139" t="s">
        <v>40</v>
      </c>
      <c r="P304" s="140">
        <f t="shared" si="1"/>
        <v>0</v>
      </c>
      <c r="Q304" s="140">
        <v>0</v>
      </c>
      <c r="R304" s="140">
        <f t="shared" si="2"/>
        <v>0</v>
      </c>
      <c r="S304" s="140">
        <v>0</v>
      </c>
      <c r="T304" s="141">
        <f t="shared" si="3"/>
        <v>0</v>
      </c>
      <c r="AR304" s="142" t="s">
        <v>178</v>
      </c>
      <c r="AT304" s="142" t="s">
        <v>139</v>
      </c>
      <c r="AU304" s="142" t="s">
        <v>83</v>
      </c>
      <c r="AY304" s="17" t="s">
        <v>136</v>
      </c>
      <c r="BE304" s="143">
        <f t="shared" si="4"/>
        <v>0</v>
      </c>
      <c r="BF304" s="143">
        <f t="shared" si="5"/>
        <v>0</v>
      </c>
      <c r="BG304" s="143">
        <f t="shared" si="6"/>
        <v>0</v>
      </c>
      <c r="BH304" s="143">
        <f t="shared" si="7"/>
        <v>0</v>
      </c>
      <c r="BI304" s="143">
        <f t="shared" si="8"/>
        <v>0</v>
      </c>
      <c r="BJ304" s="17" t="s">
        <v>79</v>
      </c>
      <c r="BK304" s="143">
        <f t="shared" si="9"/>
        <v>0</v>
      </c>
      <c r="BL304" s="17" t="s">
        <v>178</v>
      </c>
      <c r="BM304" s="142" t="s">
        <v>399</v>
      </c>
    </row>
    <row r="305" spans="2:65" s="1" customFormat="1" ht="24.2" customHeight="1">
      <c r="B305" s="129"/>
      <c r="C305" s="130" t="s">
        <v>400</v>
      </c>
      <c r="D305" s="130" t="s">
        <v>139</v>
      </c>
      <c r="E305" s="131" t="s">
        <v>401</v>
      </c>
      <c r="F305" s="132" t="s">
        <v>402</v>
      </c>
      <c r="G305" s="133" t="s">
        <v>364</v>
      </c>
      <c r="H305" s="134">
        <v>0</v>
      </c>
      <c r="I305" s="135"/>
      <c r="J305" s="136">
        <f t="shared" si="0"/>
        <v>0</v>
      </c>
      <c r="K305" s="137"/>
      <c r="L305" s="32"/>
      <c r="M305" s="138" t="s">
        <v>1</v>
      </c>
      <c r="N305" s="139" t="s">
        <v>40</v>
      </c>
      <c r="P305" s="140">
        <f t="shared" si="1"/>
        <v>0</v>
      </c>
      <c r="Q305" s="140">
        <v>0</v>
      </c>
      <c r="R305" s="140">
        <f t="shared" si="2"/>
        <v>0</v>
      </c>
      <c r="S305" s="140">
        <v>0</v>
      </c>
      <c r="T305" s="141">
        <f t="shared" si="3"/>
        <v>0</v>
      </c>
      <c r="AR305" s="142" t="s">
        <v>178</v>
      </c>
      <c r="AT305" s="142" t="s">
        <v>139</v>
      </c>
      <c r="AU305" s="142" t="s">
        <v>83</v>
      </c>
      <c r="AY305" s="17" t="s">
        <v>136</v>
      </c>
      <c r="BE305" s="143">
        <f t="shared" si="4"/>
        <v>0</v>
      </c>
      <c r="BF305" s="143">
        <f t="shared" si="5"/>
        <v>0</v>
      </c>
      <c r="BG305" s="143">
        <f t="shared" si="6"/>
        <v>0</v>
      </c>
      <c r="BH305" s="143">
        <f t="shared" si="7"/>
        <v>0</v>
      </c>
      <c r="BI305" s="143">
        <f t="shared" si="8"/>
        <v>0</v>
      </c>
      <c r="BJ305" s="17" t="s">
        <v>79</v>
      </c>
      <c r="BK305" s="143">
        <f t="shared" si="9"/>
        <v>0</v>
      </c>
      <c r="BL305" s="17" t="s">
        <v>178</v>
      </c>
      <c r="BM305" s="142" t="s">
        <v>403</v>
      </c>
    </row>
    <row r="306" spans="2:65" s="1" customFormat="1" ht="21.75" customHeight="1">
      <c r="B306" s="129"/>
      <c r="C306" s="130" t="s">
        <v>280</v>
      </c>
      <c r="D306" s="130" t="s">
        <v>139</v>
      </c>
      <c r="E306" s="131" t="s">
        <v>404</v>
      </c>
      <c r="F306" s="132" t="s">
        <v>405</v>
      </c>
      <c r="G306" s="133" t="s">
        <v>150</v>
      </c>
      <c r="H306" s="134">
        <v>0</v>
      </c>
      <c r="I306" s="135"/>
      <c r="J306" s="136">
        <f t="shared" si="0"/>
        <v>0</v>
      </c>
      <c r="K306" s="137"/>
      <c r="L306" s="32"/>
      <c r="M306" s="138" t="s">
        <v>1</v>
      </c>
      <c r="N306" s="139" t="s">
        <v>40</v>
      </c>
      <c r="P306" s="140">
        <f t="shared" si="1"/>
        <v>0</v>
      </c>
      <c r="Q306" s="140">
        <v>0</v>
      </c>
      <c r="R306" s="140">
        <f t="shared" si="2"/>
        <v>0</v>
      </c>
      <c r="S306" s="140">
        <v>0</v>
      </c>
      <c r="T306" s="141">
        <f t="shared" si="3"/>
        <v>0</v>
      </c>
      <c r="AR306" s="142" t="s">
        <v>178</v>
      </c>
      <c r="AT306" s="142" t="s">
        <v>139</v>
      </c>
      <c r="AU306" s="142" t="s">
        <v>83</v>
      </c>
      <c r="AY306" s="17" t="s">
        <v>136</v>
      </c>
      <c r="BE306" s="143">
        <f t="shared" si="4"/>
        <v>0</v>
      </c>
      <c r="BF306" s="143">
        <f t="shared" si="5"/>
        <v>0</v>
      </c>
      <c r="BG306" s="143">
        <f t="shared" si="6"/>
        <v>0</v>
      </c>
      <c r="BH306" s="143">
        <f t="shared" si="7"/>
        <v>0</v>
      </c>
      <c r="BI306" s="143">
        <f t="shared" si="8"/>
        <v>0</v>
      </c>
      <c r="BJ306" s="17" t="s">
        <v>79</v>
      </c>
      <c r="BK306" s="143">
        <f t="shared" si="9"/>
        <v>0</v>
      </c>
      <c r="BL306" s="17" t="s">
        <v>178</v>
      </c>
      <c r="BM306" s="142" t="s">
        <v>406</v>
      </c>
    </row>
    <row r="307" spans="2:65" s="1" customFormat="1" ht="16.5" customHeight="1">
      <c r="B307" s="129"/>
      <c r="C307" s="166" t="s">
        <v>407</v>
      </c>
      <c r="D307" s="166" t="s">
        <v>208</v>
      </c>
      <c r="E307" s="167" t="s">
        <v>408</v>
      </c>
      <c r="F307" s="168" t="s">
        <v>409</v>
      </c>
      <c r="G307" s="169" t="s">
        <v>150</v>
      </c>
      <c r="H307" s="170">
        <v>0</v>
      </c>
      <c r="I307" s="171"/>
      <c r="J307" s="172">
        <f t="shared" si="0"/>
        <v>0</v>
      </c>
      <c r="K307" s="173"/>
      <c r="L307" s="174"/>
      <c r="M307" s="175" t="s">
        <v>1</v>
      </c>
      <c r="N307" s="176" t="s">
        <v>40</v>
      </c>
      <c r="P307" s="140">
        <f t="shared" si="1"/>
        <v>0</v>
      </c>
      <c r="Q307" s="140">
        <v>0</v>
      </c>
      <c r="R307" s="140">
        <f t="shared" si="2"/>
        <v>0</v>
      </c>
      <c r="S307" s="140">
        <v>0</v>
      </c>
      <c r="T307" s="141">
        <f t="shared" si="3"/>
        <v>0</v>
      </c>
      <c r="AR307" s="142" t="s">
        <v>221</v>
      </c>
      <c r="AT307" s="142" t="s">
        <v>208</v>
      </c>
      <c r="AU307" s="142" t="s">
        <v>83</v>
      </c>
      <c r="AY307" s="17" t="s">
        <v>136</v>
      </c>
      <c r="BE307" s="143">
        <f t="shared" si="4"/>
        <v>0</v>
      </c>
      <c r="BF307" s="143">
        <f t="shared" si="5"/>
        <v>0</v>
      </c>
      <c r="BG307" s="143">
        <f t="shared" si="6"/>
        <v>0</v>
      </c>
      <c r="BH307" s="143">
        <f t="shared" si="7"/>
        <v>0</v>
      </c>
      <c r="BI307" s="143">
        <f t="shared" si="8"/>
        <v>0</v>
      </c>
      <c r="BJ307" s="17" t="s">
        <v>79</v>
      </c>
      <c r="BK307" s="143">
        <f t="shared" si="9"/>
        <v>0</v>
      </c>
      <c r="BL307" s="17" t="s">
        <v>178</v>
      </c>
      <c r="BM307" s="142" t="s">
        <v>410</v>
      </c>
    </row>
    <row r="308" spans="2:65" s="1" customFormat="1" ht="24.2" customHeight="1">
      <c r="B308" s="129"/>
      <c r="C308" s="130" t="s">
        <v>284</v>
      </c>
      <c r="D308" s="130" t="s">
        <v>139</v>
      </c>
      <c r="E308" s="131" t="s">
        <v>411</v>
      </c>
      <c r="F308" s="132" t="s">
        <v>412</v>
      </c>
      <c r="G308" s="133" t="s">
        <v>150</v>
      </c>
      <c r="H308" s="134">
        <v>0</v>
      </c>
      <c r="I308" s="135"/>
      <c r="J308" s="136">
        <f t="shared" si="0"/>
        <v>0</v>
      </c>
      <c r="K308" s="137"/>
      <c r="L308" s="32"/>
      <c r="M308" s="138" t="s">
        <v>1</v>
      </c>
      <c r="N308" s="139" t="s">
        <v>40</v>
      </c>
      <c r="P308" s="140">
        <f t="shared" si="1"/>
        <v>0</v>
      </c>
      <c r="Q308" s="140">
        <v>0</v>
      </c>
      <c r="R308" s="140">
        <f t="shared" si="2"/>
        <v>0</v>
      </c>
      <c r="S308" s="140">
        <v>0</v>
      </c>
      <c r="T308" s="141">
        <f t="shared" si="3"/>
        <v>0</v>
      </c>
      <c r="AR308" s="142" t="s">
        <v>178</v>
      </c>
      <c r="AT308" s="142" t="s">
        <v>139</v>
      </c>
      <c r="AU308" s="142" t="s">
        <v>83</v>
      </c>
      <c r="AY308" s="17" t="s">
        <v>136</v>
      </c>
      <c r="BE308" s="143">
        <f t="shared" si="4"/>
        <v>0</v>
      </c>
      <c r="BF308" s="143">
        <f t="shared" si="5"/>
        <v>0</v>
      </c>
      <c r="BG308" s="143">
        <f t="shared" si="6"/>
        <v>0</v>
      </c>
      <c r="BH308" s="143">
        <f t="shared" si="7"/>
        <v>0</v>
      </c>
      <c r="BI308" s="143">
        <f t="shared" si="8"/>
        <v>0</v>
      </c>
      <c r="BJ308" s="17" t="s">
        <v>79</v>
      </c>
      <c r="BK308" s="143">
        <f t="shared" si="9"/>
        <v>0</v>
      </c>
      <c r="BL308" s="17" t="s">
        <v>178</v>
      </c>
      <c r="BM308" s="142" t="s">
        <v>413</v>
      </c>
    </row>
    <row r="309" spans="2:65" s="1" customFormat="1" ht="24.2" customHeight="1">
      <c r="B309" s="129"/>
      <c r="C309" s="166" t="s">
        <v>151</v>
      </c>
      <c r="D309" s="166" t="s">
        <v>208</v>
      </c>
      <c r="E309" s="167" t="s">
        <v>414</v>
      </c>
      <c r="F309" s="168" t="s">
        <v>415</v>
      </c>
      <c r="G309" s="169" t="s">
        <v>150</v>
      </c>
      <c r="H309" s="170">
        <v>0</v>
      </c>
      <c r="I309" s="171"/>
      <c r="J309" s="172">
        <f t="shared" si="0"/>
        <v>0</v>
      </c>
      <c r="K309" s="173"/>
      <c r="L309" s="174"/>
      <c r="M309" s="175" t="s">
        <v>1</v>
      </c>
      <c r="N309" s="176" t="s">
        <v>40</v>
      </c>
      <c r="P309" s="140">
        <f t="shared" si="1"/>
        <v>0</v>
      </c>
      <c r="Q309" s="140">
        <v>0</v>
      </c>
      <c r="R309" s="140">
        <f t="shared" si="2"/>
        <v>0</v>
      </c>
      <c r="S309" s="140">
        <v>0</v>
      </c>
      <c r="T309" s="141">
        <f t="shared" si="3"/>
        <v>0</v>
      </c>
      <c r="AR309" s="142" t="s">
        <v>221</v>
      </c>
      <c r="AT309" s="142" t="s">
        <v>208</v>
      </c>
      <c r="AU309" s="142" t="s">
        <v>83</v>
      </c>
      <c r="AY309" s="17" t="s">
        <v>136</v>
      </c>
      <c r="BE309" s="143">
        <f t="shared" si="4"/>
        <v>0</v>
      </c>
      <c r="BF309" s="143">
        <f t="shared" si="5"/>
        <v>0</v>
      </c>
      <c r="BG309" s="143">
        <f t="shared" si="6"/>
        <v>0</v>
      </c>
      <c r="BH309" s="143">
        <f t="shared" si="7"/>
        <v>0</v>
      </c>
      <c r="BI309" s="143">
        <f t="shared" si="8"/>
        <v>0</v>
      </c>
      <c r="BJ309" s="17" t="s">
        <v>79</v>
      </c>
      <c r="BK309" s="143">
        <f t="shared" si="9"/>
        <v>0</v>
      </c>
      <c r="BL309" s="17" t="s">
        <v>178</v>
      </c>
      <c r="BM309" s="142" t="s">
        <v>416</v>
      </c>
    </row>
    <row r="310" spans="2:65" s="1" customFormat="1" ht="24.2" customHeight="1">
      <c r="B310" s="129"/>
      <c r="C310" s="130" t="s">
        <v>288</v>
      </c>
      <c r="D310" s="130" t="s">
        <v>139</v>
      </c>
      <c r="E310" s="131" t="s">
        <v>417</v>
      </c>
      <c r="F310" s="132" t="s">
        <v>418</v>
      </c>
      <c r="G310" s="133" t="s">
        <v>364</v>
      </c>
      <c r="H310" s="134">
        <v>0</v>
      </c>
      <c r="I310" s="135"/>
      <c r="J310" s="136">
        <f t="shared" si="0"/>
        <v>0</v>
      </c>
      <c r="K310" s="137"/>
      <c r="L310" s="32"/>
      <c r="M310" s="138" t="s">
        <v>1</v>
      </c>
      <c r="N310" s="139" t="s">
        <v>40</v>
      </c>
      <c r="P310" s="140">
        <f t="shared" si="1"/>
        <v>0</v>
      </c>
      <c r="Q310" s="140">
        <v>0</v>
      </c>
      <c r="R310" s="140">
        <f t="shared" si="2"/>
        <v>0</v>
      </c>
      <c r="S310" s="140">
        <v>0</v>
      </c>
      <c r="T310" s="141">
        <f t="shared" si="3"/>
        <v>0</v>
      </c>
      <c r="AR310" s="142" t="s">
        <v>178</v>
      </c>
      <c r="AT310" s="142" t="s">
        <v>139</v>
      </c>
      <c r="AU310" s="142" t="s">
        <v>83</v>
      </c>
      <c r="AY310" s="17" t="s">
        <v>136</v>
      </c>
      <c r="BE310" s="143">
        <f t="shared" si="4"/>
        <v>0</v>
      </c>
      <c r="BF310" s="143">
        <f t="shared" si="5"/>
        <v>0</v>
      </c>
      <c r="BG310" s="143">
        <f t="shared" si="6"/>
        <v>0</v>
      </c>
      <c r="BH310" s="143">
        <f t="shared" si="7"/>
        <v>0</v>
      </c>
      <c r="BI310" s="143">
        <f t="shared" si="8"/>
        <v>0</v>
      </c>
      <c r="BJ310" s="17" t="s">
        <v>79</v>
      </c>
      <c r="BK310" s="143">
        <f t="shared" si="9"/>
        <v>0</v>
      </c>
      <c r="BL310" s="17" t="s">
        <v>178</v>
      </c>
      <c r="BM310" s="142" t="s">
        <v>419</v>
      </c>
    </row>
    <row r="311" spans="2:65" s="1" customFormat="1" ht="24.2" customHeight="1">
      <c r="B311" s="129"/>
      <c r="C311" s="130" t="s">
        <v>191</v>
      </c>
      <c r="D311" s="130" t="s">
        <v>139</v>
      </c>
      <c r="E311" s="131" t="s">
        <v>420</v>
      </c>
      <c r="F311" s="132" t="s">
        <v>421</v>
      </c>
      <c r="G311" s="133" t="s">
        <v>364</v>
      </c>
      <c r="H311" s="134">
        <v>0</v>
      </c>
      <c r="I311" s="135"/>
      <c r="J311" s="136">
        <f t="shared" si="0"/>
        <v>0</v>
      </c>
      <c r="K311" s="137"/>
      <c r="L311" s="32"/>
      <c r="M311" s="138" t="s">
        <v>1</v>
      </c>
      <c r="N311" s="139" t="s">
        <v>40</v>
      </c>
      <c r="P311" s="140">
        <f t="shared" si="1"/>
        <v>0</v>
      </c>
      <c r="Q311" s="140">
        <v>0</v>
      </c>
      <c r="R311" s="140">
        <f t="shared" si="2"/>
        <v>0</v>
      </c>
      <c r="S311" s="140">
        <v>0</v>
      </c>
      <c r="T311" s="141">
        <f t="shared" si="3"/>
        <v>0</v>
      </c>
      <c r="AR311" s="142" t="s">
        <v>178</v>
      </c>
      <c r="AT311" s="142" t="s">
        <v>139</v>
      </c>
      <c r="AU311" s="142" t="s">
        <v>83</v>
      </c>
      <c r="AY311" s="17" t="s">
        <v>136</v>
      </c>
      <c r="BE311" s="143">
        <f t="shared" si="4"/>
        <v>0</v>
      </c>
      <c r="BF311" s="143">
        <f t="shared" si="5"/>
        <v>0</v>
      </c>
      <c r="BG311" s="143">
        <f t="shared" si="6"/>
        <v>0</v>
      </c>
      <c r="BH311" s="143">
        <f t="shared" si="7"/>
        <v>0</v>
      </c>
      <c r="BI311" s="143">
        <f t="shared" si="8"/>
        <v>0</v>
      </c>
      <c r="BJ311" s="17" t="s">
        <v>79</v>
      </c>
      <c r="BK311" s="143">
        <f t="shared" si="9"/>
        <v>0</v>
      </c>
      <c r="BL311" s="17" t="s">
        <v>178</v>
      </c>
      <c r="BM311" s="142" t="s">
        <v>422</v>
      </c>
    </row>
    <row r="312" spans="2:65" s="1" customFormat="1" ht="24.2" customHeight="1">
      <c r="B312" s="129"/>
      <c r="C312" s="130" t="s">
        <v>200</v>
      </c>
      <c r="D312" s="130" t="s">
        <v>139</v>
      </c>
      <c r="E312" s="131" t="s">
        <v>423</v>
      </c>
      <c r="F312" s="132" t="s">
        <v>424</v>
      </c>
      <c r="G312" s="133" t="s">
        <v>364</v>
      </c>
      <c r="H312" s="134">
        <v>0</v>
      </c>
      <c r="I312" s="135"/>
      <c r="J312" s="136">
        <f t="shared" si="0"/>
        <v>0</v>
      </c>
      <c r="K312" s="137"/>
      <c r="L312" s="32"/>
      <c r="M312" s="138" t="s">
        <v>1</v>
      </c>
      <c r="N312" s="139" t="s">
        <v>40</v>
      </c>
      <c r="P312" s="140">
        <f t="shared" si="1"/>
        <v>0</v>
      </c>
      <c r="Q312" s="140">
        <v>0</v>
      </c>
      <c r="R312" s="140">
        <f t="shared" si="2"/>
        <v>0</v>
      </c>
      <c r="S312" s="140">
        <v>0</v>
      </c>
      <c r="T312" s="141">
        <f t="shared" si="3"/>
        <v>0</v>
      </c>
      <c r="AR312" s="142" t="s">
        <v>178</v>
      </c>
      <c r="AT312" s="142" t="s">
        <v>139</v>
      </c>
      <c r="AU312" s="142" t="s">
        <v>83</v>
      </c>
      <c r="AY312" s="17" t="s">
        <v>136</v>
      </c>
      <c r="BE312" s="143">
        <f t="shared" si="4"/>
        <v>0</v>
      </c>
      <c r="BF312" s="143">
        <f t="shared" si="5"/>
        <v>0</v>
      </c>
      <c r="BG312" s="143">
        <f t="shared" si="6"/>
        <v>0</v>
      </c>
      <c r="BH312" s="143">
        <f t="shared" si="7"/>
        <v>0</v>
      </c>
      <c r="BI312" s="143">
        <f t="shared" si="8"/>
        <v>0</v>
      </c>
      <c r="BJ312" s="17" t="s">
        <v>79</v>
      </c>
      <c r="BK312" s="143">
        <f t="shared" si="9"/>
        <v>0</v>
      </c>
      <c r="BL312" s="17" t="s">
        <v>178</v>
      </c>
      <c r="BM312" s="142" t="s">
        <v>425</v>
      </c>
    </row>
    <row r="313" spans="2:65" s="1" customFormat="1" ht="24.2" customHeight="1">
      <c r="B313" s="129"/>
      <c r="C313" s="130" t="s">
        <v>426</v>
      </c>
      <c r="D313" s="130" t="s">
        <v>139</v>
      </c>
      <c r="E313" s="131" t="s">
        <v>427</v>
      </c>
      <c r="F313" s="132" t="s">
        <v>428</v>
      </c>
      <c r="G313" s="133" t="s">
        <v>150</v>
      </c>
      <c r="H313" s="134">
        <v>12</v>
      </c>
      <c r="I313" s="135"/>
      <c r="J313" s="136">
        <f t="shared" si="0"/>
        <v>0</v>
      </c>
      <c r="K313" s="137"/>
      <c r="L313" s="32"/>
      <c r="M313" s="138" t="s">
        <v>1</v>
      </c>
      <c r="N313" s="139" t="s">
        <v>40</v>
      </c>
      <c r="P313" s="140">
        <f t="shared" si="1"/>
        <v>0</v>
      </c>
      <c r="Q313" s="140">
        <v>0</v>
      </c>
      <c r="R313" s="140">
        <f t="shared" si="2"/>
        <v>0</v>
      </c>
      <c r="S313" s="140">
        <v>0</v>
      </c>
      <c r="T313" s="141">
        <f t="shared" si="3"/>
        <v>0</v>
      </c>
      <c r="AR313" s="142" t="s">
        <v>178</v>
      </c>
      <c r="AT313" s="142" t="s">
        <v>139</v>
      </c>
      <c r="AU313" s="142" t="s">
        <v>83</v>
      </c>
      <c r="AY313" s="17" t="s">
        <v>136</v>
      </c>
      <c r="BE313" s="143">
        <f t="shared" si="4"/>
        <v>0</v>
      </c>
      <c r="BF313" s="143">
        <f t="shared" si="5"/>
        <v>0</v>
      </c>
      <c r="BG313" s="143">
        <f t="shared" si="6"/>
        <v>0</v>
      </c>
      <c r="BH313" s="143">
        <f t="shared" si="7"/>
        <v>0</v>
      </c>
      <c r="BI313" s="143">
        <f t="shared" si="8"/>
        <v>0</v>
      </c>
      <c r="BJ313" s="17" t="s">
        <v>79</v>
      </c>
      <c r="BK313" s="143">
        <f t="shared" si="9"/>
        <v>0</v>
      </c>
      <c r="BL313" s="17" t="s">
        <v>178</v>
      </c>
      <c r="BM313" s="142" t="s">
        <v>429</v>
      </c>
    </row>
    <row r="314" spans="2:65" s="12" customFormat="1">
      <c r="B314" s="144"/>
      <c r="D314" s="145" t="s">
        <v>144</v>
      </c>
      <c r="E314" s="146" t="s">
        <v>1</v>
      </c>
      <c r="F314" s="147" t="s">
        <v>430</v>
      </c>
      <c r="H314" s="148">
        <v>4</v>
      </c>
      <c r="I314" s="149"/>
      <c r="L314" s="144"/>
      <c r="M314" s="150"/>
      <c r="T314" s="151"/>
      <c r="AT314" s="146" t="s">
        <v>144</v>
      </c>
      <c r="AU314" s="146" t="s">
        <v>83</v>
      </c>
      <c r="AV314" s="12" t="s">
        <v>83</v>
      </c>
      <c r="AW314" s="12" t="s">
        <v>32</v>
      </c>
      <c r="AX314" s="12" t="s">
        <v>75</v>
      </c>
      <c r="AY314" s="146" t="s">
        <v>136</v>
      </c>
    </row>
    <row r="315" spans="2:65" s="12" customFormat="1">
      <c r="B315" s="144"/>
      <c r="D315" s="145" t="s">
        <v>144</v>
      </c>
      <c r="E315" s="146" t="s">
        <v>1</v>
      </c>
      <c r="F315" s="147" t="s">
        <v>431</v>
      </c>
      <c r="H315" s="148">
        <v>8</v>
      </c>
      <c r="I315" s="149"/>
      <c r="L315" s="144"/>
      <c r="M315" s="150"/>
      <c r="T315" s="151"/>
      <c r="AT315" s="146" t="s">
        <v>144</v>
      </c>
      <c r="AU315" s="146" t="s">
        <v>83</v>
      </c>
      <c r="AV315" s="12" t="s">
        <v>83</v>
      </c>
      <c r="AW315" s="12" t="s">
        <v>32</v>
      </c>
      <c r="AX315" s="12" t="s">
        <v>75</v>
      </c>
      <c r="AY315" s="146" t="s">
        <v>136</v>
      </c>
    </row>
    <row r="316" spans="2:65" s="13" customFormat="1">
      <c r="B316" s="152"/>
      <c r="D316" s="145" t="s">
        <v>144</v>
      </c>
      <c r="E316" s="153" t="s">
        <v>1</v>
      </c>
      <c r="F316" s="154" t="s">
        <v>147</v>
      </c>
      <c r="H316" s="155">
        <v>12</v>
      </c>
      <c r="I316" s="156"/>
      <c r="L316" s="152"/>
      <c r="M316" s="157"/>
      <c r="T316" s="158"/>
      <c r="AT316" s="153" t="s">
        <v>144</v>
      </c>
      <c r="AU316" s="153" t="s">
        <v>83</v>
      </c>
      <c r="AV316" s="13" t="s">
        <v>143</v>
      </c>
      <c r="AW316" s="13" t="s">
        <v>32</v>
      </c>
      <c r="AX316" s="13" t="s">
        <v>79</v>
      </c>
      <c r="AY316" s="153" t="s">
        <v>136</v>
      </c>
    </row>
    <row r="317" spans="2:65" s="1" customFormat="1" ht="16.5" customHeight="1">
      <c r="B317" s="129"/>
      <c r="C317" s="166" t="s">
        <v>301</v>
      </c>
      <c r="D317" s="166" t="s">
        <v>208</v>
      </c>
      <c r="E317" s="167" t="s">
        <v>432</v>
      </c>
      <c r="F317" s="168" t="s">
        <v>433</v>
      </c>
      <c r="G317" s="169" t="s">
        <v>150</v>
      </c>
      <c r="H317" s="170">
        <v>4</v>
      </c>
      <c r="I317" s="171"/>
      <c r="J317" s="172">
        <f>ROUND(I317*H317,2)</f>
        <v>0</v>
      </c>
      <c r="K317" s="173"/>
      <c r="L317" s="174"/>
      <c r="M317" s="175" t="s">
        <v>1</v>
      </c>
      <c r="N317" s="176" t="s">
        <v>40</v>
      </c>
      <c r="P317" s="140">
        <f>O317*H317</f>
        <v>0</v>
      </c>
      <c r="Q317" s="140">
        <v>0</v>
      </c>
      <c r="R317" s="140">
        <f>Q317*H317</f>
        <v>0</v>
      </c>
      <c r="S317" s="140">
        <v>0</v>
      </c>
      <c r="T317" s="141">
        <f>S317*H317</f>
        <v>0</v>
      </c>
      <c r="AR317" s="142" t="s">
        <v>221</v>
      </c>
      <c r="AT317" s="142" t="s">
        <v>208</v>
      </c>
      <c r="AU317" s="142" t="s">
        <v>83</v>
      </c>
      <c r="AY317" s="17" t="s">
        <v>136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7" t="s">
        <v>79</v>
      </c>
      <c r="BK317" s="143">
        <f>ROUND(I317*H317,2)</f>
        <v>0</v>
      </c>
      <c r="BL317" s="17" t="s">
        <v>178</v>
      </c>
      <c r="BM317" s="142" t="s">
        <v>434</v>
      </c>
    </row>
    <row r="318" spans="2:65" s="1" customFormat="1" ht="16.5" customHeight="1">
      <c r="B318" s="129"/>
      <c r="C318" s="166" t="s">
        <v>435</v>
      </c>
      <c r="D318" s="166" t="s">
        <v>208</v>
      </c>
      <c r="E318" s="167" t="s">
        <v>436</v>
      </c>
      <c r="F318" s="168" t="s">
        <v>437</v>
      </c>
      <c r="G318" s="169" t="s">
        <v>150</v>
      </c>
      <c r="H318" s="170">
        <v>8</v>
      </c>
      <c r="I318" s="171"/>
      <c r="J318" s="172">
        <f>ROUND(I318*H318,2)</f>
        <v>0</v>
      </c>
      <c r="K318" s="173"/>
      <c r="L318" s="174"/>
      <c r="M318" s="175" t="s">
        <v>1</v>
      </c>
      <c r="N318" s="176" t="s">
        <v>40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221</v>
      </c>
      <c r="AT318" s="142" t="s">
        <v>208</v>
      </c>
      <c r="AU318" s="142" t="s">
        <v>83</v>
      </c>
      <c r="AY318" s="17" t="s">
        <v>136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79</v>
      </c>
      <c r="BK318" s="143">
        <f>ROUND(I318*H318,2)</f>
        <v>0</v>
      </c>
      <c r="BL318" s="17" t="s">
        <v>178</v>
      </c>
      <c r="BM318" s="142" t="s">
        <v>438</v>
      </c>
    </row>
    <row r="319" spans="2:65" s="1" customFormat="1" ht="16.5" customHeight="1">
      <c r="B319" s="129"/>
      <c r="C319" s="130" t="s">
        <v>304</v>
      </c>
      <c r="D319" s="130" t="s">
        <v>139</v>
      </c>
      <c r="E319" s="131" t="s">
        <v>439</v>
      </c>
      <c r="F319" s="132" t="s">
        <v>440</v>
      </c>
      <c r="G319" s="133" t="s">
        <v>150</v>
      </c>
      <c r="H319" s="134">
        <v>2</v>
      </c>
      <c r="I319" s="135"/>
      <c r="J319" s="136">
        <f>ROUND(I319*H319,2)</f>
        <v>0</v>
      </c>
      <c r="K319" s="137"/>
      <c r="L319" s="32"/>
      <c r="M319" s="138" t="s">
        <v>1</v>
      </c>
      <c r="N319" s="139" t="s">
        <v>40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178</v>
      </c>
      <c r="AT319" s="142" t="s">
        <v>139</v>
      </c>
      <c r="AU319" s="142" t="s">
        <v>83</v>
      </c>
      <c r="AY319" s="17" t="s">
        <v>136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7" t="s">
        <v>79</v>
      </c>
      <c r="BK319" s="143">
        <f>ROUND(I319*H319,2)</f>
        <v>0</v>
      </c>
      <c r="BL319" s="17" t="s">
        <v>178</v>
      </c>
      <c r="BM319" s="142" t="s">
        <v>441</v>
      </c>
    </row>
    <row r="320" spans="2:65" s="12" customFormat="1">
      <c r="B320" s="144"/>
      <c r="D320" s="145" t="s">
        <v>144</v>
      </c>
      <c r="E320" s="146" t="s">
        <v>1</v>
      </c>
      <c r="F320" s="147" t="s">
        <v>442</v>
      </c>
      <c r="H320" s="148">
        <v>1</v>
      </c>
      <c r="I320" s="149"/>
      <c r="L320" s="144"/>
      <c r="M320" s="150"/>
      <c r="T320" s="151"/>
      <c r="AT320" s="146" t="s">
        <v>144</v>
      </c>
      <c r="AU320" s="146" t="s">
        <v>83</v>
      </c>
      <c r="AV320" s="12" t="s">
        <v>83</v>
      </c>
      <c r="AW320" s="12" t="s">
        <v>32</v>
      </c>
      <c r="AX320" s="12" t="s">
        <v>75</v>
      </c>
      <c r="AY320" s="146" t="s">
        <v>136</v>
      </c>
    </row>
    <row r="321" spans="2:65" s="12" customFormat="1">
      <c r="B321" s="144"/>
      <c r="D321" s="145" t="s">
        <v>144</v>
      </c>
      <c r="E321" s="146" t="s">
        <v>1</v>
      </c>
      <c r="F321" s="147" t="s">
        <v>443</v>
      </c>
      <c r="H321" s="148">
        <v>1</v>
      </c>
      <c r="I321" s="149"/>
      <c r="L321" s="144"/>
      <c r="M321" s="150"/>
      <c r="T321" s="151"/>
      <c r="AT321" s="146" t="s">
        <v>144</v>
      </c>
      <c r="AU321" s="146" t="s">
        <v>83</v>
      </c>
      <c r="AV321" s="12" t="s">
        <v>83</v>
      </c>
      <c r="AW321" s="12" t="s">
        <v>32</v>
      </c>
      <c r="AX321" s="12" t="s">
        <v>75</v>
      </c>
      <c r="AY321" s="146" t="s">
        <v>136</v>
      </c>
    </row>
    <row r="322" spans="2:65" s="13" customFormat="1">
      <c r="B322" s="152"/>
      <c r="D322" s="145" t="s">
        <v>144</v>
      </c>
      <c r="E322" s="153" t="s">
        <v>1</v>
      </c>
      <c r="F322" s="154" t="s">
        <v>147</v>
      </c>
      <c r="H322" s="155">
        <v>2</v>
      </c>
      <c r="I322" s="156"/>
      <c r="L322" s="152"/>
      <c r="M322" s="157"/>
      <c r="T322" s="158"/>
      <c r="AT322" s="153" t="s">
        <v>144</v>
      </c>
      <c r="AU322" s="153" t="s">
        <v>83</v>
      </c>
      <c r="AV322" s="13" t="s">
        <v>143</v>
      </c>
      <c r="AW322" s="13" t="s">
        <v>32</v>
      </c>
      <c r="AX322" s="13" t="s">
        <v>79</v>
      </c>
      <c r="AY322" s="153" t="s">
        <v>136</v>
      </c>
    </row>
    <row r="323" spans="2:65" s="1" customFormat="1" ht="16.5" customHeight="1">
      <c r="B323" s="129"/>
      <c r="C323" s="166" t="s">
        <v>444</v>
      </c>
      <c r="D323" s="166" t="s">
        <v>208</v>
      </c>
      <c r="E323" s="167" t="s">
        <v>445</v>
      </c>
      <c r="F323" s="168" t="s">
        <v>446</v>
      </c>
      <c r="G323" s="169" t="s">
        <v>150</v>
      </c>
      <c r="H323" s="170">
        <v>2</v>
      </c>
      <c r="I323" s="171"/>
      <c r="J323" s="172">
        <f t="shared" ref="J323:J335" si="10">ROUND(I323*H323,2)</f>
        <v>0</v>
      </c>
      <c r="K323" s="173"/>
      <c r="L323" s="174"/>
      <c r="M323" s="175" t="s">
        <v>1</v>
      </c>
      <c r="N323" s="176" t="s">
        <v>40</v>
      </c>
      <c r="P323" s="140">
        <f t="shared" ref="P323:P335" si="11">O323*H323</f>
        <v>0</v>
      </c>
      <c r="Q323" s="140">
        <v>0</v>
      </c>
      <c r="R323" s="140">
        <f t="shared" ref="R323:R335" si="12">Q323*H323</f>
        <v>0</v>
      </c>
      <c r="S323" s="140">
        <v>0</v>
      </c>
      <c r="T323" s="141">
        <f t="shared" ref="T323:T335" si="13">S323*H323</f>
        <v>0</v>
      </c>
      <c r="AR323" s="142" t="s">
        <v>221</v>
      </c>
      <c r="AT323" s="142" t="s">
        <v>208</v>
      </c>
      <c r="AU323" s="142" t="s">
        <v>83</v>
      </c>
      <c r="AY323" s="17" t="s">
        <v>136</v>
      </c>
      <c r="BE323" s="143">
        <f t="shared" ref="BE323:BE335" si="14">IF(N323="základní",J323,0)</f>
        <v>0</v>
      </c>
      <c r="BF323" s="143">
        <f t="shared" ref="BF323:BF335" si="15">IF(N323="snížená",J323,0)</f>
        <v>0</v>
      </c>
      <c r="BG323" s="143">
        <f t="shared" ref="BG323:BG335" si="16">IF(N323="zákl. přenesená",J323,0)</f>
        <v>0</v>
      </c>
      <c r="BH323" s="143">
        <f t="shared" ref="BH323:BH335" si="17">IF(N323="sníž. přenesená",J323,0)</f>
        <v>0</v>
      </c>
      <c r="BI323" s="143">
        <f t="shared" ref="BI323:BI335" si="18">IF(N323="nulová",J323,0)</f>
        <v>0</v>
      </c>
      <c r="BJ323" s="17" t="s">
        <v>79</v>
      </c>
      <c r="BK323" s="143">
        <f t="shared" ref="BK323:BK335" si="19">ROUND(I323*H323,2)</f>
        <v>0</v>
      </c>
      <c r="BL323" s="17" t="s">
        <v>178</v>
      </c>
      <c r="BM323" s="142" t="s">
        <v>447</v>
      </c>
    </row>
    <row r="324" spans="2:65" s="1" customFormat="1" ht="16.5" customHeight="1">
      <c r="B324" s="129"/>
      <c r="C324" s="166" t="s">
        <v>309</v>
      </c>
      <c r="D324" s="166" t="s">
        <v>208</v>
      </c>
      <c r="E324" s="167" t="s">
        <v>448</v>
      </c>
      <c r="F324" s="168" t="s">
        <v>449</v>
      </c>
      <c r="G324" s="169" t="s">
        <v>150</v>
      </c>
      <c r="H324" s="170">
        <v>2</v>
      </c>
      <c r="I324" s="171"/>
      <c r="J324" s="172">
        <f t="shared" si="10"/>
        <v>0</v>
      </c>
      <c r="K324" s="173"/>
      <c r="L324" s="174"/>
      <c r="M324" s="175" t="s">
        <v>1</v>
      </c>
      <c r="N324" s="176" t="s">
        <v>40</v>
      </c>
      <c r="P324" s="140">
        <f t="shared" si="11"/>
        <v>0</v>
      </c>
      <c r="Q324" s="140">
        <v>0</v>
      </c>
      <c r="R324" s="140">
        <f t="shared" si="12"/>
        <v>0</v>
      </c>
      <c r="S324" s="140">
        <v>0</v>
      </c>
      <c r="T324" s="141">
        <f t="shared" si="13"/>
        <v>0</v>
      </c>
      <c r="AR324" s="142" t="s">
        <v>221</v>
      </c>
      <c r="AT324" s="142" t="s">
        <v>208</v>
      </c>
      <c r="AU324" s="142" t="s">
        <v>83</v>
      </c>
      <c r="AY324" s="17" t="s">
        <v>136</v>
      </c>
      <c r="BE324" s="143">
        <f t="shared" si="14"/>
        <v>0</v>
      </c>
      <c r="BF324" s="143">
        <f t="shared" si="15"/>
        <v>0</v>
      </c>
      <c r="BG324" s="143">
        <f t="shared" si="16"/>
        <v>0</v>
      </c>
      <c r="BH324" s="143">
        <f t="shared" si="17"/>
        <v>0</v>
      </c>
      <c r="BI324" s="143">
        <f t="shared" si="18"/>
        <v>0</v>
      </c>
      <c r="BJ324" s="17" t="s">
        <v>79</v>
      </c>
      <c r="BK324" s="143">
        <f t="shared" si="19"/>
        <v>0</v>
      </c>
      <c r="BL324" s="17" t="s">
        <v>178</v>
      </c>
      <c r="BM324" s="142" t="s">
        <v>450</v>
      </c>
    </row>
    <row r="325" spans="2:65" s="1" customFormat="1" ht="24.2" customHeight="1">
      <c r="B325" s="129"/>
      <c r="C325" s="130" t="s">
        <v>451</v>
      </c>
      <c r="D325" s="130" t="s">
        <v>139</v>
      </c>
      <c r="E325" s="131" t="s">
        <v>452</v>
      </c>
      <c r="F325" s="132" t="s">
        <v>453</v>
      </c>
      <c r="G325" s="133" t="s">
        <v>364</v>
      </c>
      <c r="H325" s="134">
        <v>7</v>
      </c>
      <c r="I325" s="135"/>
      <c r="J325" s="136">
        <f t="shared" si="10"/>
        <v>0</v>
      </c>
      <c r="K325" s="137"/>
      <c r="L325" s="32"/>
      <c r="M325" s="138" t="s">
        <v>1</v>
      </c>
      <c r="N325" s="139" t="s">
        <v>40</v>
      </c>
      <c r="P325" s="140">
        <f t="shared" si="11"/>
        <v>0</v>
      </c>
      <c r="Q325" s="140">
        <v>0</v>
      </c>
      <c r="R325" s="140">
        <f t="shared" si="12"/>
        <v>0</v>
      </c>
      <c r="S325" s="140">
        <v>0</v>
      </c>
      <c r="T325" s="141">
        <f t="shared" si="13"/>
        <v>0</v>
      </c>
      <c r="AR325" s="142" t="s">
        <v>178</v>
      </c>
      <c r="AT325" s="142" t="s">
        <v>139</v>
      </c>
      <c r="AU325" s="142" t="s">
        <v>83</v>
      </c>
      <c r="AY325" s="17" t="s">
        <v>136</v>
      </c>
      <c r="BE325" s="143">
        <f t="shared" si="14"/>
        <v>0</v>
      </c>
      <c r="BF325" s="143">
        <f t="shared" si="15"/>
        <v>0</v>
      </c>
      <c r="BG325" s="143">
        <f t="shared" si="16"/>
        <v>0</v>
      </c>
      <c r="BH325" s="143">
        <f t="shared" si="17"/>
        <v>0</v>
      </c>
      <c r="BI325" s="143">
        <f t="shared" si="18"/>
        <v>0</v>
      </c>
      <c r="BJ325" s="17" t="s">
        <v>79</v>
      </c>
      <c r="BK325" s="143">
        <f t="shared" si="19"/>
        <v>0</v>
      </c>
      <c r="BL325" s="17" t="s">
        <v>178</v>
      </c>
      <c r="BM325" s="142" t="s">
        <v>454</v>
      </c>
    </row>
    <row r="326" spans="2:65" s="1" customFormat="1" ht="33" customHeight="1">
      <c r="B326" s="129"/>
      <c r="C326" s="130" t="s">
        <v>318</v>
      </c>
      <c r="D326" s="130" t="s">
        <v>139</v>
      </c>
      <c r="E326" s="131" t="s">
        <v>455</v>
      </c>
      <c r="F326" s="132" t="s">
        <v>456</v>
      </c>
      <c r="G326" s="133" t="s">
        <v>364</v>
      </c>
      <c r="H326" s="134">
        <v>7</v>
      </c>
      <c r="I326" s="135"/>
      <c r="J326" s="136">
        <f t="shared" si="10"/>
        <v>0</v>
      </c>
      <c r="K326" s="137"/>
      <c r="L326" s="32"/>
      <c r="M326" s="138" t="s">
        <v>1</v>
      </c>
      <c r="N326" s="139" t="s">
        <v>40</v>
      </c>
      <c r="P326" s="140">
        <f t="shared" si="11"/>
        <v>0</v>
      </c>
      <c r="Q326" s="140">
        <v>0</v>
      </c>
      <c r="R326" s="140">
        <f t="shared" si="12"/>
        <v>0</v>
      </c>
      <c r="S326" s="140">
        <v>0</v>
      </c>
      <c r="T326" s="141">
        <f t="shared" si="13"/>
        <v>0</v>
      </c>
      <c r="AR326" s="142" t="s">
        <v>178</v>
      </c>
      <c r="AT326" s="142" t="s">
        <v>139</v>
      </c>
      <c r="AU326" s="142" t="s">
        <v>83</v>
      </c>
      <c r="AY326" s="17" t="s">
        <v>136</v>
      </c>
      <c r="BE326" s="143">
        <f t="shared" si="14"/>
        <v>0</v>
      </c>
      <c r="BF326" s="143">
        <f t="shared" si="15"/>
        <v>0</v>
      </c>
      <c r="BG326" s="143">
        <f t="shared" si="16"/>
        <v>0</v>
      </c>
      <c r="BH326" s="143">
        <f t="shared" si="17"/>
        <v>0</v>
      </c>
      <c r="BI326" s="143">
        <f t="shared" si="18"/>
        <v>0</v>
      </c>
      <c r="BJ326" s="17" t="s">
        <v>79</v>
      </c>
      <c r="BK326" s="143">
        <f t="shared" si="19"/>
        <v>0</v>
      </c>
      <c r="BL326" s="17" t="s">
        <v>178</v>
      </c>
      <c r="BM326" s="142" t="s">
        <v>457</v>
      </c>
    </row>
    <row r="327" spans="2:65" s="1" customFormat="1" ht="24.2" customHeight="1">
      <c r="B327" s="129"/>
      <c r="C327" s="130" t="s">
        <v>458</v>
      </c>
      <c r="D327" s="130" t="s">
        <v>139</v>
      </c>
      <c r="E327" s="131" t="s">
        <v>459</v>
      </c>
      <c r="F327" s="132" t="s">
        <v>460</v>
      </c>
      <c r="G327" s="133" t="s">
        <v>364</v>
      </c>
      <c r="H327" s="134">
        <v>6</v>
      </c>
      <c r="I327" s="135"/>
      <c r="J327" s="136">
        <f t="shared" si="10"/>
        <v>0</v>
      </c>
      <c r="K327" s="137"/>
      <c r="L327" s="32"/>
      <c r="M327" s="138" t="s">
        <v>1</v>
      </c>
      <c r="N327" s="139" t="s">
        <v>40</v>
      </c>
      <c r="P327" s="140">
        <f t="shared" si="11"/>
        <v>0</v>
      </c>
      <c r="Q327" s="140">
        <v>0</v>
      </c>
      <c r="R327" s="140">
        <f t="shared" si="12"/>
        <v>0</v>
      </c>
      <c r="S327" s="140">
        <v>0</v>
      </c>
      <c r="T327" s="141">
        <f t="shared" si="13"/>
        <v>0</v>
      </c>
      <c r="AR327" s="142" t="s">
        <v>178</v>
      </c>
      <c r="AT327" s="142" t="s">
        <v>139</v>
      </c>
      <c r="AU327" s="142" t="s">
        <v>83</v>
      </c>
      <c r="AY327" s="17" t="s">
        <v>136</v>
      </c>
      <c r="BE327" s="143">
        <f t="shared" si="14"/>
        <v>0</v>
      </c>
      <c r="BF327" s="143">
        <f t="shared" si="15"/>
        <v>0</v>
      </c>
      <c r="BG327" s="143">
        <f t="shared" si="16"/>
        <v>0</v>
      </c>
      <c r="BH327" s="143">
        <f t="shared" si="17"/>
        <v>0</v>
      </c>
      <c r="BI327" s="143">
        <f t="shared" si="18"/>
        <v>0</v>
      </c>
      <c r="BJ327" s="17" t="s">
        <v>79</v>
      </c>
      <c r="BK327" s="143">
        <f t="shared" si="19"/>
        <v>0</v>
      </c>
      <c r="BL327" s="17" t="s">
        <v>178</v>
      </c>
      <c r="BM327" s="142" t="s">
        <v>461</v>
      </c>
    </row>
    <row r="328" spans="2:65" s="1" customFormat="1" ht="24.2" customHeight="1">
      <c r="B328" s="129"/>
      <c r="C328" s="130" t="s">
        <v>323</v>
      </c>
      <c r="D328" s="130" t="s">
        <v>139</v>
      </c>
      <c r="E328" s="131" t="s">
        <v>462</v>
      </c>
      <c r="F328" s="132" t="s">
        <v>463</v>
      </c>
      <c r="G328" s="133" t="s">
        <v>364</v>
      </c>
      <c r="H328" s="134">
        <v>1</v>
      </c>
      <c r="I328" s="135"/>
      <c r="J328" s="136">
        <f t="shared" si="10"/>
        <v>0</v>
      </c>
      <c r="K328" s="137"/>
      <c r="L328" s="32"/>
      <c r="M328" s="138" t="s">
        <v>1</v>
      </c>
      <c r="N328" s="139" t="s">
        <v>40</v>
      </c>
      <c r="P328" s="140">
        <f t="shared" si="11"/>
        <v>0</v>
      </c>
      <c r="Q328" s="140">
        <v>0</v>
      </c>
      <c r="R328" s="140">
        <f t="shared" si="12"/>
        <v>0</v>
      </c>
      <c r="S328" s="140">
        <v>0</v>
      </c>
      <c r="T328" s="141">
        <f t="shared" si="13"/>
        <v>0</v>
      </c>
      <c r="AR328" s="142" t="s">
        <v>178</v>
      </c>
      <c r="AT328" s="142" t="s">
        <v>139</v>
      </c>
      <c r="AU328" s="142" t="s">
        <v>83</v>
      </c>
      <c r="AY328" s="17" t="s">
        <v>136</v>
      </c>
      <c r="BE328" s="143">
        <f t="shared" si="14"/>
        <v>0</v>
      </c>
      <c r="BF328" s="143">
        <f t="shared" si="15"/>
        <v>0</v>
      </c>
      <c r="BG328" s="143">
        <f t="shared" si="16"/>
        <v>0</v>
      </c>
      <c r="BH328" s="143">
        <f t="shared" si="17"/>
        <v>0</v>
      </c>
      <c r="BI328" s="143">
        <f t="shared" si="18"/>
        <v>0</v>
      </c>
      <c r="BJ328" s="17" t="s">
        <v>79</v>
      </c>
      <c r="BK328" s="143">
        <f t="shared" si="19"/>
        <v>0</v>
      </c>
      <c r="BL328" s="17" t="s">
        <v>178</v>
      </c>
      <c r="BM328" s="142" t="s">
        <v>464</v>
      </c>
    </row>
    <row r="329" spans="2:65" s="1" customFormat="1" ht="24.2" customHeight="1">
      <c r="B329" s="129"/>
      <c r="C329" s="130" t="s">
        <v>465</v>
      </c>
      <c r="D329" s="130" t="s">
        <v>139</v>
      </c>
      <c r="E329" s="131" t="s">
        <v>466</v>
      </c>
      <c r="F329" s="132" t="s">
        <v>467</v>
      </c>
      <c r="G329" s="133" t="s">
        <v>364</v>
      </c>
      <c r="H329" s="134">
        <v>1</v>
      </c>
      <c r="I329" s="135"/>
      <c r="J329" s="136">
        <f t="shared" si="10"/>
        <v>0</v>
      </c>
      <c r="K329" s="137"/>
      <c r="L329" s="32"/>
      <c r="M329" s="138" t="s">
        <v>1</v>
      </c>
      <c r="N329" s="139" t="s">
        <v>40</v>
      </c>
      <c r="P329" s="140">
        <f t="shared" si="11"/>
        <v>0</v>
      </c>
      <c r="Q329" s="140">
        <v>0</v>
      </c>
      <c r="R329" s="140">
        <f t="shared" si="12"/>
        <v>0</v>
      </c>
      <c r="S329" s="140">
        <v>0</v>
      </c>
      <c r="T329" s="141">
        <f t="shared" si="13"/>
        <v>0</v>
      </c>
      <c r="AR329" s="142" t="s">
        <v>178</v>
      </c>
      <c r="AT329" s="142" t="s">
        <v>139</v>
      </c>
      <c r="AU329" s="142" t="s">
        <v>83</v>
      </c>
      <c r="AY329" s="17" t="s">
        <v>136</v>
      </c>
      <c r="BE329" s="143">
        <f t="shared" si="14"/>
        <v>0</v>
      </c>
      <c r="BF329" s="143">
        <f t="shared" si="15"/>
        <v>0</v>
      </c>
      <c r="BG329" s="143">
        <f t="shared" si="16"/>
        <v>0</v>
      </c>
      <c r="BH329" s="143">
        <f t="shared" si="17"/>
        <v>0</v>
      </c>
      <c r="BI329" s="143">
        <f t="shared" si="18"/>
        <v>0</v>
      </c>
      <c r="BJ329" s="17" t="s">
        <v>79</v>
      </c>
      <c r="BK329" s="143">
        <f t="shared" si="19"/>
        <v>0</v>
      </c>
      <c r="BL329" s="17" t="s">
        <v>178</v>
      </c>
      <c r="BM329" s="142" t="s">
        <v>468</v>
      </c>
    </row>
    <row r="330" spans="2:65" s="1" customFormat="1" ht="24.2" customHeight="1">
      <c r="B330" s="129"/>
      <c r="C330" s="130" t="s">
        <v>328</v>
      </c>
      <c r="D330" s="130" t="s">
        <v>139</v>
      </c>
      <c r="E330" s="131" t="s">
        <v>469</v>
      </c>
      <c r="F330" s="132" t="s">
        <v>470</v>
      </c>
      <c r="G330" s="133" t="s">
        <v>364</v>
      </c>
      <c r="H330" s="134">
        <v>1</v>
      </c>
      <c r="I330" s="135"/>
      <c r="J330" s="136">
        <f t="shared" si="10"/>
        <v>0</v>
      </c>
      <c r="K330" s="137"/>
      <c r="L330" s="32"/>
      <c r="M330" s="138" t="s">
        <v>1</v>
      </c>
      <c r="N330" s="139" t="s">
        <v>40</v>
      </c>
      <c r="P330" s="140">
        <f t="shared" si="11"/>
        <v>0</v>
      </c>
      <c r="Q330" s="140">
        <v>0</v>
      </c>
      <c r="R330" s="140">
        <f t="shared" si="12"/>
        <v>0</v>
      </c>
      <c r="S330" s="140">
        <v>0</v>
      </c>
      <c r="T330" s="141">
        <f t="shared" si="13"/>
        <v>0</v>
      </c>
      <c r="AR330" s="142" t="s">
        <v>178</v>
      </c>
      <c r="AT330" s="142" t="s">
        <v>139</v>
      </c>
      <c r="AU330" s="142" t="s">
        <v>83</v>
      </c>
      <c r="AY330" s="17" t="s">
        <v>136</v>
      </c>
      <c r="BE330" s="143">
        <f t="shared" si="14"/>
        <v>0</v>
      </c>
      <c r="BF330" s="143">
        <f t="shared" si="15"/>
        <v>0</v>
      </c>
      <c r="BG330" s="143">
        <f t="shared" si="16"/>
        <v>0</v>
      </c>
      <c r="BH330" s="143">
        <f t="shared" si="17"/>
        <v>0</v>
      </c>
      <c r="BI330" s="143">
        <f t="shared" si="18"/>
        <v>0</v>
      </c>
      <c r="BJ330" s="17" t="s">
        <v>79</v>
      </c>
      <c r="BK330" s="143">
        <f t="shared" si="19"/>
        <v>0</v>
      </c>
      <c r="BL330" s="17" t="s">
        <v>178</v>
      </c>
      <c r="BM330" s="142" t="s">
        <v>471</v>
      </c>
    </row>
    <row r="331" spans="2:65" s="1" customFormat="1" ht="21.75" customHeight="1">
      <c r="B331" s="129"/>
      <c r="C331" s="130" t="s">
        <v>472</v>
      </c>
      <c r="D331" s="130" t="s">
        <v>139</v>
      </c>
      <c r="E331" s="131" t="s">
        <v>473</v>
      </c>
      <c r="F331" s="132" t="s">
        <v>474</v>
      </c>
      <c r="G331" s="133" t="s">
        <v>364</v>
      </c>
      <c r="H331" s="134">
        <v>8</v>
      </c>
      <c r="I331" s="135"/>
      <c r="J331" s="136">
        <f t="shared" si="10"/>
        <v>0</v>
      </c>
      <c r="K331" s="137"/>
      <c r="L331" s="32"/>
      <c r="M331" s="138" t="s">
        <v>1</v>
      </c>
      <c r="N331" s="139" t="s">
        <v>40</v>
      </c>
      <c r="P331" s="140">
        <f t="shared" si="11"/>
        <v>0</v>
      </c>
      <c r="Q331" s="140">
        <v>0</v>
      </c>
      <c r="R331" s="140">
        <f t="shared" si="12"/>
        <v>0</v>
      </c>
      <c r="S331" s="140">
        <v>0</v>
      </c>
      <c r="T331" s="141">
        <f t="shared" si="13"/>
        <v>0</v>
      </c>
      <c r="AR331" s="142" t="s">
        <v>178</v>
      </c>
      <c r="AT331" s="142" t="s">
        <v>139</v>
      </c>
      <c r="AU331" s="142" t="s">
        <v>83</v>
      </c>
      <c r="AY331" s="17" t="s">
        <v>136</v>
      </c>
      <c r="BE331" s="143">
        <f t="shared" si="14"/>
        <v>0</v>
      </c>
      <c r="BF331" s="143">
        <f t="shared" si="15"/>
        <v>0</v>
      </c>
      <c r="BG331" s="143">
        <f t="shared" si="16"/>
        <v>0</v>
      </c>
      <c r="BH331" s="143">
        <f t="shared" si="17"/>
        <v>0</v>
      </c>
      <c r="BI331" s="143">
        <f t="shared" si="18"/>
        <v>0</v>
      </c>
      <c r="BJ331" s="17" t="s">
        <v>79</v>
      </c>
      <c r="BK331" s="143">
        <f t="shared" si="19"/>
        <v>0</v>
      </c>
      <c r="BL331" s="17" t="s">
        <v>178</v>
      </c>
      <c r="BM331" s="142" t="s">
        <v>475</v>
      </c>
    </row>
    <row r="332" spans="2:65" s="1" customFormat="1" ht="16.5" customHeight="1">
      <c r="B332" s="129"/>
      <c r="C332" s="130" t="s">
        <v>333</v>
      </c>
      <c r="D332" s="130" t="s">
        <v>139</v>
      </c>
      <c r="E332" s="131" t="s">
        <v>476</v>
      </c>
      <c r="F332" s="132" t="s">
        <v>477</v>
      </c>
      <c r="G332" s="133" t="s">
        <v>364</v>
      </c>
      <c r="H332" s="134">
        <v>1</v>
      </c>
      <c r="I332" s="135"/>
      <c r="J332" s="136">
        <f t="shared" si="10"/>
        <v>0</v>
      </c>
      <c r="K332" s="137"/>
      <c r="L332" s="32"/>
      <c r="M332" s="138" t="s">
        <v>1</v>
      </c>
      <c r="N332" s="139" t="s">
        <v>40</v>
      </c>
      <c r="P332" s="140">
        <f t="shared" si="11"/>
        <v>0</v>
      </c>
      <c r="Q332" s="140">
        <v>0</v>
      </c>
      <c r="R332" s="140">
        <f t="shared" si="12"/>
        <v>0</v>
      </c>
      <c r="S332" s="140">
        <v>0</v>
      </c>
      <c r="T332" s="141">
        <f t="shared" si="13"/>
        <v>0</v>
      </c>
      <c r="AR332" s="142" t="s">
        <v>178</v>
      </c>
      <c r="AT332" s="142" t="s">
        <v>139</v>
      </c>
      <c r="AU332" s="142" t="s">
        <v>83</v>
      </c>
      <c r="AY332" s="17" t="s">
        <v>136</v>
      </c>
      <c r="BE332" s="143">
        <f t="shared" si="14"/>
        <v>0</v>
      </c>
      <c r="BF332" s="143">
        <f t="shared" si="15"/>
        <v>0</v>
      </c>
      <c r="BG332" s="143">
        <f t="shared" si="16"/>
        <v>0</v>
      </c>
      <c r="BH332" s="143">
        <f t="shared" si="17"/>
        <v>0</v>
      </c>
      <c r="BI332" s="143">
        <f t="shared" si="18"/>
        <v>0</v>
      </c>
      <c r="BJ332" s="17" t="s">
        <v>79</v>
      </c>
      <c r="BK332" s="143">
        <f t="shared" si="19"/>
        <v>0</v>
      </c>
      <c r="BL332" s="17" t="s">
        <v>178</v>
      </c>
      <c r="BM332" s="142" t="s">
        <v>478</v>
      </c>
    </row>
    <row r="333" spans="2:65" s="1" customFormat="1" ht="16.5" customHeight="1">
      <c r="B333" s="129"/>
      <c r="C333" s="130" t="s">
        <v>479</v>
      </c>
      <c r="D333" s="130" t="s">
        <v>139</v>
      </c>
      <c r="E333" s="131" t="s">
        <v>480</v>
      </c>
      <c r="F333" s="132" t="s">
        <v>481</v>
      </c>
      <c r="G333" s="133" t="s">
        <v>150</v>
      </c>
      <c r="H333" s="134">
        <v>7</v>
      </c>
      <c r="I333" s="135"/>
      <c r="J333" s="136">
        <f t="shared" si="10"/>
        <v>0</v>
      </c>
      <c r="K333" s="137"/>
      <c r="L333" s="32"/>
      <c r="M333" s="138" t="s">
        <v>1</v>
      </c>
      <c r="N333" s="139" t="s">
        <v>40</v>
      </c>
      <c r="P333" s="140">
        <f t="shared" si="11"/>
        <v>0</v>
      </c>
      <c r="Q333" s="140">
        <v>0</v>
      </c>
      <c r="R333" s="140">
        <f t="shared" si="12"/>
        <v>0</v>
      </c>
      <c r="S333" s="140">
        <v>0</v>
      </c>
      <c r="T333" s="141">
        <f t="shared" si="13"/>
        <v>0</v>
      </c>
      <c r="AR333" s="142" t="s">
        <v>178</v>
      </c>
      <c r="AT333" s="142" t="s">
        <v>139</v>
      </c>
      <c r="AU333" s="142" t="s">
        <v>83</v>
      </c>
      <c r="AY333" s="17" t="s">
        <v>136</v>
      </c>
      <c r="BE333" s="143">
        <f t="shared" si="14"/>
        <v>0</v>
      </c>
      <c r="BF333" s="143">
        <f t="shared" si="15"/>
        <v>0</v>
      </c>
      <c r="BG333" s="143">
        <f t="shared" si="16"/>
        <v>0</v>
      </c>
      <c r="BH333" s="143">
        <f t="shared" si="17"/>
        <v>0</v>
      </c>
      <c r="BI333" s="143">
        <f t="shared" si="18"/>
        <v>0</v>
      </c>
      <c r="BJ333" s="17" t="s">
        <v>79</v>
      </c>
      <c r="BK333" s="143">
        <f t="shared" si="19"/>
        <v>0</v>
      </c>
      <c r="BL333" s="17" t="s">
        <v>178</v>
      </c>
      <c r="BM333" s="142" t="s">
        <v>482</v>
      </c>
    </row>
    <row r="334" spans="2:65" s="1" customFormat="1" ht="16.5" customHeight="1">
      <c r="B334" s="129"/>
      <c r="C334" s="130" t="s">
        <v>338</v>
      </c>
      <c r="D334" s="130" t="s">
        <v>139</v>
      </c>
      <c r="E334" s="131" t="s">
        <v>483</v>
      </c>
      <c r="F334" s="132" t="s">
        <v>484</v>
      </c>
      <c r="G334" s="133" t="s">
        <v>150</v>
      </c>
      <c r="H334" s="134">
        <v>1</v>
      </c>
      <c r="I334" s="135"/>
      <c r="J334" s="136">
        <f t="shared" si="10"/>
        <v>0</v>
      </c>
      <c r="K334" s="137"/>
      <c r="L334" s="32"/>
      <c r="M334" s="138" t="s">
        <v>1</v>
      </c>
      <c r="N334" s="139" t="s">
        <v>40</v>
      </c>
      <c r="P334" s="140">
        <f t="shared" si="11"/>
        <v>0</v>
      </c>
      <c r="Q334" s="140">
        <v>0</v>
      </c>
      <c r="R334" s="140">
        <f t="shared" si="12"/>
        <v>0</v>
      </c>
      <c r="S334" s="140">
        <v>0</v>
      </c>
      <c r="T334" s="141">
        <f t="shared" si="13"/>
        <v>0</v>
      </c>
      <c r="AR334" s="142" t="s">
        <v>178</v>
      </c>
      <c r="AT334" s="142" t="s">
        <v>139</v>
      </c>
      <c r="AU334" s="142" t="s">
        <v>83</v>
      </c>
      <c r="AY334" s="17" t="s">
        <v>136</v>
      </c>
      <c r="BE334" s="143">
        <f t="shared" si="14"/>
        <v>0</v>
      </c>
      <c r="BF334" s="143">
        <f t="shared" si="15"/>
        <v>0</v>
      </c>
      <c r="BG334" s="143">
        <f t="shared" si="16"/>
        <v>0</v>
      </c>
      <c r="BH334" s="143">
        <f t="shared" si="17"/>
        <v>0</v>
      </c>
      <c r="BI334" s="143">
        <f t="shared" si="18"/>
        <v>0</v>
      </c>
      <c r="BJ334" s="17" t="s">
        <v>79</v>
      </c>
      <c r="BK334" s="143">
        <f t="shared" si="19"/>
        <v>0</v>
      </c>
      <c r="BL334" s="17" t="s">
        <v>178</v>
      </c>
      <c r="BM334" s="142" t="s">
        <v>485</v>
      </c>
    </row>
    <row r="335" spans="2:65" s="1" customFormat="1" ht="24.2" customHeight="1">
      <c r="B335" s="129"/>
      <c r="C335" s="130" t="s">
        <v>486</v>
      </c>
      <c r="D335" s="130" t="s">
        <v>139</v>
      </c>
      <c r="E335" s="131" t="s">
        <v>487</v>
      </c>
      <c r="F335" s="132" t="s">
        <v>488</v>
      </c>
      <c r="G335" s="133" t="s">
        <v>272</v>
      </c>
      <c r="H335" s="134">
        <v>0.71199999999999997</v>
      </c>
      <c r="I335" s="135"/>
      <c r="J335" s="136">
        <f t="shared" si="10"/>
        <v>0</v>
      </c>
      <c r="K335" s="137"/>
      <c r="L335" s="32"/>
      <c r="M335" s="138" t="s">
        <v>1</v>
      </c>
      <c r="N335" s="139" t="s">
        <v>40</v>
      </c>
      <c r="P335" s="140">
        <f t="shared" si="11"/>
        <v>0</v>
      </c>
      <c r="Q335" s="140">
        <v>0</v>
      </c>
      <c r="R335" s="140">
        <f t="shared" si="12"/>
        <v>0</v>
      </c>
      <c r="S335" s="140">
        <v>0</v>
      </c>
      <c r="T335" s="141">
        <f t="shared" si="13"/>
        <v>0</v>
      </c>
      <c r="AR335" s="142" t="s">
        <v>178</v>
      </c>
      <c r="AT335" s="142" t="s">
        <v>139</v>
      </c>
      <c r="AU335" s="142" t="s">
        <v>83</v>
      </c>
      <c r="AY335" s="17" t="s">
        <v>136</v>
      </c>
      <c r="BE335" s="143">
        <f t="shared" si="14"/>
        <v>0</v>
      </c>
      <c r="BF335" s="143">
        <f t="shared" si="15"/>
        <v>0</v>
      </c>
      <c r="BG335" s="143">
        <f t="shared" si="16"/>
        <v>0</v>
      </c>
      <c r="BH335" s="143">
        <f t="shared" si="17"/>
        <v>0</v>
      </c>
      <c r="BI335" s="143">
        <f t="shared" si="18"/>
        <v>0</v>
      </c>
      <c r="BJ335" s="17" t="s">
        <v>79</v>
      </c>
      <c r="BK335" s="143">
        <f t="shared" si="19"/>
        <v>0</v>
      </c>
      <c r="BL335" s="17" t="s">
        <v>178</v>
      </c>
      <c r="BM335" s="142" t="s">
        <v>489</v>
      </c>
    </row>
    <row r="336" spans="2:65" s="11" customFormat="1" ht="22.9" customHeight="1">
      <c r="B336" s="117"/>
      <c r="D336" s="118" t="s">
        <v>74</v>
      </c>
      <c r="E336" s="127" t="s">
        <v>490</v>
      </c>
      <c r="F336" s="127" t="s">
        <v>491</v>
      </c>
      <c r="I336" s="120"/>
      <c r="J336" s="128">
        <f>BK336</f>
        <v>0</v>
      </c>
      <c r="L336" s="117"/>
      <c r="M336" s="122"/>
      <c r="P336" s="123">
        <f>SUM(P337:P339)</f>
        <v>0</v>
      </c>
      <c r="R336" s="123">
        <f>SUM(R337:R339)</f>
        <v>0</v>
      </c>
      <c r="T336" s="124">
        <f>SUM(T337:T339)</f>
        <v>0</v>
      </c>
      <c r="AR336" s="118" t="s">
        <v>83</v>
      </c>
      <c r="AT336" s="125" t="s">
        <v>74</v>
      </c>
      <c r="AU336" s="125" t="s">
        <v>79</v>
      </c>
      <c r="AY336" s="118" t="s">
        <v>136</v>
      </c>
      <c r="BK336" s="126">
        <f>SUM(BK337:BK339)</f>
        <v>0</v>
      </c>
    </row>
    <row r="337" spans="2:65" s="1" customFormat="1" ht="16.5" customHeight="1">
      <c r="B337" s="129"/>
      <c r="C337" s="130" t="s">
        <v>341</v>
      </c>
      <c r="D337" s="130" t="s">
        <v>139</v>
      </c>
      <c r="E337" s="131" t="s">
        <v>492</v>
      </c>
      <c r="F337" s="132" t="s">
        <v>493</v>
      </c>
      <c r="G337" s="133" t="s">
        <v>322</v>
      </c>
      <c r="H337" s="134">
        <v>42</v>
      </c>
      <c r="I337" s="135"/>
      <c r="J337" s="136">
        <f>ROUND(I337*H337,2)</f>
        <v>0</v>
      </c>
      <c r="K337" s="137"/>
      <c r="L337" s="32"/>
      <c r="M337" s="138" t="s">
        <v>1</v>
      </c>
      <c r="N337" s="139" t="s">
        <v>40</v>
      </c>
      <c r="P337" s="140">
        <f>O337*H337</f>
        <v>0</v>
      </c>
      <c r="Q337" s="140">
        <v>0</v>
      </c>
      <c r="R337" s="140">
        <f>Q337*H337</f>
        <v>0</v>
      </c>
      <c r="S337" s="140">
        <v>0</v>
      </c>
      <c r="T337" s="141">
        <f>S337*H337</f>
        <v>0</v>
      </c>
      <c r="AR337" s="142" t="s">
        <v>178</v>
      </c>
      <c r="AT337" s="142" t="s">
        <v>139</v>
      </c>
      <c r="AU337" s="142" t="s">
        <v>83</v>
      </c>
      <c r="AY337" s="17" t="s">
        <v>136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7" t="s">
        <v>79</v>
      </c>
      <c r="BK337" s="143">
        <f>ROUND(I337*H337,2)</f>
        <v>0</v>
      </c>
      <c r="BL337" s="17" t="s">
        <v>178</v>
      </c>
      <c r="BM337" s="142" t="s">
        <v>494</v>
      </c>
    </row>
    <row r="338" spans="2:65" s="12" customFormat="1" ht="22.5">
      <c r="B338" s="144"/>
      <c r="D338" s="145" t="s">
        <v>144</v>
      </c>
      <c r="E338" s="146" t="s">
        <v>1</v>
      </c>
      <c r="F338" s="147" t="s">
        <v>495</v>
      </c>
      <c r="H338" s="148">
        <v>42</v>
      </c>
      <c r="I338" s="149"/>
      <c r="L338" s="144"/>
      <c r="M338" s="150"/>
      <c r="T338" s="151"/>
      <c r="AT338" s="146" t="s">
        <v>144</v>
      </c>
      <c r="AU338" s="146" t="s">
        <v>83</v>
      </c>
      <c r="AV338" s="12" t="s">
        <v>83</v>
      </c>
      <c r="AW338" s="12" t="s">
        <v>32</v>
      </c>
      <c r="AX338" s="12" t="s">
        <v>75</v>
      </c>
      <c r="AY338" s="146" t="s">
        <v>136</v>
      </c>
    </row>
    <row r="339" spans="2:65" s="13" customFormat="1">
      <c r="B339" s="152"/>
      <c r="D339" s="145" t="s">
        <v>144</v>
      </c>
      <c r="E339" s="153" t="s">
        <v>1</v>
      </c>
      <c r="F339" s="154" t="s">
        <v>147</v>
      </c>
      <c r="H339" s="155">
        <v>42</v>
      </c>
      <c r="I339" s="156"/>
      <c r="L339" s="152"/>
      <c r="M339" s="157"/>
      <c r="T339" s="158"/>
      <c r="AT339" s="153" t="s">
        <v>144</v>
      </c>
      <c r="AU339" s="153" t="s">
        <v>83</v>
      </c>
      <c r="AV339" s="13" t="s">
        <v>143</v>
      </c>
      <c r="AW339" s="13" t="s">
        <v>32</v>
      </c>
      <c r="AX339" s="13" t="s">
        <v>79</v>
      </c>
      <c r="AY339" s="153" t="s">
        <v>136</v>
      </c>
    </row>
    <row r="340" spans="2:65" s="11" customFormat="1" ht="22.9" customHeight="1">
      <c r="B340" s="117"/>
      <c r="D340" s="118" t="s">
        <v>74</v>
      </c>
      <c r="E340" s="127" t="s">
        <v>496</v>
      </c>
      <c r="F340" s="127" t="s">
        <v>497</v>
      </c>
      <c r="I340" s="120"/>
      <c r="J340" s="128">
        <f>BK340</f>
        <v>0</v>
      </c>
      <c r="L340" s="117"/>
      <c r="M340" s="122"/>
      <c r="P340" s="123">
        <f>SUM(P341:P347)</f>
        <v>0</v>
      </c>
      <c r="R340" s="123">
        <f>SUM(R341:R347)</f>
        <v>0</v>
      </c>
      <c r="T340" s="124">
        <f>SUM(T341:T347)</f>
        <v>0</v>
      </c>
      <c r="AR340" s="118" t="s">
        <v>83</v>
      </c>
      <c r="AT340" s="125" t="s">
        <v>74</v>
      </c>
      <c r="AU340" s="125" t="s">
        <v>79</v>
      </c>
      <c r="AY340" s="118" t="s">
        <v>136</v>
      </c>
      <c r="BK340" s="126">
        <f>SUM(BK341:BK347)</f>
        <v>0</v>
      </c>
    </row>
    <row r="341" spans="2:65" s="1" customFormat="1" ht="16.5" customHeight="1">
      <c r="B341" s="129"/>
      <c r="C341" s="130" t="s">
        <v>498</v>
      </c>
      <c r="D341" s="130" t="s">
        <v>139</v>
      </c>
      <c r="E341" s="131" t="s">
        <v>499</v>
      </c>
      <c r="F341" s="132" t="s">
        <v>500</v>
      </c>
      <c r="G341" s="133" t="s">
        <v>322</v>
      </c>
      <c r="H341" s="134">
        <v>30</v>
      </c>
      <c r="I341" s="135"/>
      <c r="J341" s="136">
        <f>ROUND(I341*H341,2)</f>
        <v>0</v>
      </c>
      <c r="K341" s="137"/>
      <c r="L341" s="32"/>
      <c r="M341" s="138" t="s">
        <v>1</v>
      </c>
      <c r="N341" s="139" t="s">
        <v>40</v>
      </c>
      <c r="P341" s="140">
        <f>O341*H341</f>
        <v>0</v>
      </c>
      <c r="Q341" s="140">
        <v>0</v>
      </c>
      <c r="R341" s="140">
        <f>Q341*H341</f>
        <v>0</v>
      </c>
      <c r="S341" s="140">
        <v>0</v>
      </c>
      <c r="T341" s="141">
        <f>S341*H341</f>
        <v>0</v>
      </c>
      <c r="AR341" s="142" t="s">
        <v>178</v>
      </c>
      <c r="AT341" s="142" t="s">
        <v>139</v>
      </c>
      <c r="AU341" s="142" t="s">
        <v>83</v>
      </c>
      <c r="AY341" s="17" t="s">
        <v>136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7" t="s">
        <v>79</v>
      </c>
      <c r="BK341" s="143">
        <f>ROUND(I341*H341,2)</f>
        <v>0</v>
      </c>
      <c r="BL341" s="17" t="s">
        <v>178</v>
      </c>
      <c r="BM341" s="142" t="s">
        <v>501</v>
      </c>
    </row>
    <row r="342" spans="2:65" s="12" customFormat="1">
      <c r="B342" s="144"/>
      <c r="D342" s="145" t="s">
        <v>144</v>
      </c>
      <c r="E342" s="146" t="s">
        <v>1</v>
      </c>
      <c r="F342" s="147" t="s">
        <v>502</v>
      </c>
      <c r="H342" s="148">
        <v>30</v>
      </c>
      <c r="I342" s="149"/>
      <c r="L342" s="144"/>
      <c r="M342" s="150"/>
      <c r="T342" s="151"/>
      <c r="AT342" s="146" t="s">
        <v>144</v>
      </c>
      <c r="AU342" s="146" t="s">
        <v>83</v>
      </c>
      <c r="AV342" s="12" t="s">
        <v>83</v>
      </c>
      <c r="AW342" s="12" t="s">
        <v>32</v>
      </c>
      <c r="AX342" s="12" t="s">
        <v>75</v>
      </c>
      <c r="AY342" s="146" t="s">
        <v>136</v>
      </c>
    </row>
    <row r="343" spans="2:65" s="13" customFormat="1">
      <c r="B343" s="152"/>
      <c r="D343" s="145" t="s">
        <v>144</v>
      </c>
      <c r="E343" s="153" t="s">
        <v>1</v>
      </c>
      <c r="F343" s="154" t="s">
        <v>147</v>
      </c>
      <c r="H343" s="155">
        <v>30</v>
      </c>
      <c r="I343" s="156"/>
      <c r="L343" s="152"/>
      <c r="M343" s="157"/>
      <c r="T343" s="158"/>
      <c r="AT343" s="153" t="s">
        <v>144</v>
      </c>
      <c r="AU343" s="153" t="s">
        <v>83</v>
      </c>
      <c r="AV343" s="13" t="s">
        <v>143</v>
      </c>
      <c r="AW343" s="13" t="s">
        <v>32</v>
      </c>
      <c r="AX343" s="13" t="s">
        <v>79</v>
      </c>
      <c r="AY343" s="153" t="s">
        <v>136</v>
      </c>
    </row>
    <row r="344" spans="2:65" s="1" customFormat="1" ht="16.5" customHeight="1">
      <c r="B344" s="129"/>
      <c r="C344" s="130" t="s">
        <v>345</v>
      </c>
      <c r="D344" s="130" t="s">
        <v>139</v>
      </c>
      <c r="E344" s="131" t="s">
        <v>503</v>
      </c>
      <c r="F344" s="132" t="s">
        <v>504</v>
      </c>
      <c r="G344" s="133" t="s">
        <v>322</v>
      </c>
      <c r="H344" s="134">
        <v>134</v>
      </c>
      <c r="I344" s="135"/>
      <c r="J344" s="136">
        <f>ROUND(I344*H344,2)</f>
        <v>0</v>
      </c>
      <c r="K344" s="137"/>
      <c r="L344" s="32"/>
      <c r="M344" s="138" t="s">
        <v>1</v>
      </c>
      <c r="N344" s="139" t="s">
        <v>40</v>
      </c>
      <c r="P344" s="140">
        <f>O344*H344</f>
        <v>0</v>
      </c>
      <c r="Q344" s="140">
        <v>0</v>
      </c>
      <c r="R344" s="140">
        <f>Q344*H344</f>
        <v>0</v>
      </c>
      <c r="S344" s="140">
        <v>0</v>
      </c>
      <c r="T344" s="141">
        <f>S344*H344</f>
        <v>0</v>
      </c>
      <c r="AR344" s="142" t="s">
        <v>178</v>
      </c>
      <c r="AT344" s="142" t="s">
        <v>139</v>
      </c>
      <c r="AU344" s="142" t="s">
        <v>83</v>
      </c>
      <c r="AY344" s="17" t="s">
        <v>136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7" t="s">
        <v>79</v>
      </c>
      <c r="BK344" s="143">
        <f>ROUND(I344*H344,2)</f>
        <v>0</v>
      </c>
      <c r="BL344" s="17" t="s">
        <v>178</v>
      </c>
      <c r="BM344" s="142" t="s">
        <v>505</v>
      </c>
    </row>
    <row r="345" spans="2:65" s="12" customFormat="1">
      <c r="B345" s="144"/>
      <c r="D345" s="145" t="s">
        <v>144</v>
      </c>
      <c r="E345" s="146" t="s">
        <v>1</v>
      </c>
      <c r="F345" s="147" t="s">
        <v>506</v>
      </c>
      <c r="H345" s="148">
        <v>134</v>
      </c>
      <c r="I345" s="149"/>
      <c r="L345" s="144"/>
      <c r="M345" s="150"/>
      <c r="T345" s="151"/>
      <c r="AT345" s="146" t="s">
        <v>144</v>
      </c>
      <c r="AU345" s="146" t="s">
        <v>83</v>
      </c>
      <c r="AV345" s="12" t="s">
        <v>83</v>
      </c>
      <c r="AW345" s="12" t="s">
        <v>32</v>
      </c>
      <c r="AX345" s="12" t="s">
        <v>75</v>
      </c>
      <c r="AY345" s="146" t="s">
        <v>136</v>
      </c>
    </row>
    <row r="346" spans="2:65" s="13" customFormat="1">
      <c r="B346" s="152"/>
      <c r="D346" s="145" t="s">
        <v>144</v>
      </c>
      <c r="E346" s="153" t="s">
        <v>1</v>
      </c>
      <c r="F346" s="154" t="s">
        <v>147</v>
      </c>
      <c r="H346" s="155">
        <v>134</v>
      </c>
      <c r="I346" s="156"/>
      <c r="L346" s="152"/>
      <c r="M346" s="157"/>
      <c r="T346" s="158"/>
      <c r="AT346" s="153" t="s">
        <v>144</v>
      </c>
      <c r="AU346" s="153" t="s">
        <v>83</v>
      </c>
      <c r="AV346" s="13" t="s">
        <v>143</v>
      </c>
      <c r="AW346" s="13" t="s">
        <v>32</v>
      </c>
      <c r="AX346" s="13" t="s">
        <v>79</v>
      </c>
      <c r="AY346" s="153" t="s">
        <v>136</v>
      </c>
    </row>
    <row r="347" spans="2:65" s="1" customFormat="1" ht="24.2" customHeight="1">
      <c r="B347" s="129"/>
      <c r="C347" s="130" t="s">
        <v>507</v>
      </c>
      <c r="D347" s="130" t="s">
        <v>139</v>
      </c>
      <c r="E347" s="131" t="s">
        <v>508</v>
      </c>
      <c r="F347" s="132" t="s">
        <v>509</v>
      </c>
      <c r="G347" s="133" t="s">
        <v>150</v>
      </c>
      <c r="H347" s="134">
        <v>1</v>
      </c>
      <c r="I347" s="135"/>
      <c r="J347" s="136">
        <f>ROUND(I347*H347,2)</f>
        <v>0</v>
      </c>
      <c r="K347" s="137"/>
      <c r="L347" s="32"/>
      <c r="M347" s="138" t="s">
        <v>1</v>
      </c>
      <c r="N347" s="139" t="s">
        <v>40</v>
      </c>
      <c r="P347" s="140">
        <f>O347*H347</f>
        <v>0</v>
      </c>
      <c r="Q347" s="140">
        <v>0</v>
      </c>
      <c r="R347" s="140">
        <f>Q347*H347</f>
        <v>0</v>
      </c>
      <c r="S347" s="140">
        <v>0</v>
      </c>
      <c r="T347" s="141">
        <f>S347*H347</f>
        <v>0</v>
      </c>
      <c r="AR347" s="142" t="s">
        <v>178</v>
      </c>
      <c r="AT347" s="142" t="s">
        <v>139</v>
      </c>
      <c r="AU347" s="142" t="s">
        <v>83</v>
      </c>
      <c r="AY347" s="17" t="s">
        <v>136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7" t="s">
        <v>79</v>
      </c>
      <c r="BK347" s="143">
        <f>ROUND(I347*H347,2)</f>
        <v>0</v>
      </c>
      <c r="BL347" s="17" t="s">
        <v>178</v>
      </c>
      <c r="BM347" s="142" t="s">
        <v>510</v>
      </c>
    </row>
    <row r="348" spans="2:65" s="11" customFormat="1" ht="22.9" customHeight="1">
      <c r="B348" s="117"/>
      <c r="D348" s="118" t="s">
        <v>74</v>
      </c>
      <c r="E348" s="127" t="s">
        <v>511</v>
      </c>
      <c r="F348" s="127" t="s">
        <v>512</v>
      </c>
      <c r="I348" s="120"/>
      <c r="J348" s="128">
        <f>BK348</f>
        <v>0</v>
      </c>
      <c r="L348" s="117"/>
      <c r="M348" s="122"/>
      <c r="P348" s="123">
        <f>SUM(P349:P362)</f>
        <v>0</v>
      </c>
      <c r="R348" s="123">
        <f>SUM(R349:R362)</f>
        <v>0</v>
      </c>
      <c r="T348" s="124">
        <f>SUM(T349:T362)</f>
        <v>0</v>
      </c>
      <c r="AR348" s="118" t="s">
        <v>83</v>
      </c>
      <c r="AT348" s="125" t="s">
        <v>74</v>
      </c>
      <c r="AU348" s="125" t="s">
        <v>79</v>
      </c>
      <c r="AY348" s="118" t="s">
        <v>136</v>
      </c>
      <c r="BK348" s="126">
        <f>SUM(BK349:BK362)</f>
        <v>0</v>
      </c>
    </row>
    <row r="349" spans="2:65" s="1" customFormat="1" ht="24.2" customHeight="1">
      <c r="B349" s="129"/>
      <c r="C349" s="130" t="s">
        <v>352</v>
      </c>
      <c r="D349" s="130" t="s">
        <v>139</v>
      </c>
      <c r="E349" s="131" t="s">
        <v>513</v>
      </c>
      <c r="F349" s="132" t="s">
        <v>514</v>
      </c>
      <c r="G349" s="133" t="s">
        <v>150</v>
      </c>
      <c r="H349" s="134">
        <v>2</v>
      </c>
      <c r="I349" s="135"/>
      <c r="J349" s="136">
        <f>ROUND(I349*H349,2)</f>
        <v>0</v>
      </c>
      <c r="K349" s="137"/>
      <c r="L349" s="32"/>
      <c r="M349" s="138" t="s">
        <v>1</v>
      </c>
      <c r="N349" s="139" t="s">
        <v>40</v>
      </c>
      <c r="P349" s="140">
        <f>O349*H349</f>
        <v>0</v>
      </c>
      <c r="Q349" s="140">
        <v>0</v>
      </c>
      <c r="R349" s="140">
        <f>Q349*H349</f>
        <v>0</v>
      </c>
      <c r="S349" s="140">
        <v>0</v>
      </c>
      <c r="T349" s="141">
        <f>S349*H349</f>
        <v>0</v>
      </c>
      <c r="AR349" s="142" t="s">
        <v>178</v>
      </c>
      <c r="AT349" s="142" t="s">
        <v>139</v>
      </c>
      <c r="AU349" s="142" t="s">
        <v>83</v>
      </c>
      <c r="AY349" s="17" t="s">
        <v>136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7" t="s">
        <v>79</v>
      </c>
      <c r="BK349" s="143">
        <f>ROUND(I349*H349,2)</f>
        <v>0</v>
      </c>
      <c r="BL349" s="17" t="s">
        <v>178</v>
      </c>
      <c r="BM349" s="142" t="s">
        <v>515</v>
      </c>
    </row>
    <row r="350" spans="2:65" s="1" customFormat="1" ht="33" customHeight="1">
      <c r="B350" s="129"/>
      <c r="C350" s="166" t="s">
        <v>516</v>
      </c>
      <c r="D350" s="166" t="s">
        <v>208</v>
      </c>
      <c r="E350" s="167" t="s">
        <v>517</v>
      </c>
      <c r="F350" s="168" t="s">
        <v>518</v>
      </c>
      <c r="G350" s="169" t="s">
        <v>150</v>
      </c>
      <c r="H350" s="170">
        <v>2</v>
      </c>
      <c r="I350" s="171"/>
      <c r="J350" s="172">
        <f>ROUND(I350*H350,2)</f>
        <v>0</v>
      </c>
      <c r="K350" s="173"/>
      <c r="L350" s="174"/>
      <c r="M350" s="175" t="s">
        <v>1</v>
      </c>
      <c r="N350" s="176" t="s">
        <v>40</v>
      </c>
      <c r="P350" s="140">
        <f>O350*H350</f>
        <v>0</v>
      </c>
      <c r="Q350" s="140">
        <v>0</v>
      </c>
      <c r="R350" s="140">
        <f>Q350*H350</f>
        <v>0</v>
      </c>
      <c r="S350" s="140">
        <v>0</v>
      </c>
      <c r="T350" s="141">
        <f>S350*H350</f>
        <v>0</v>
      </c>
      <c r="AR350" s="142" t="s">
        <v>221</v>
      </c>
      <c r="AT350" s="142" t="s">
        <v>208</v>
      </c>
      <c r="AU350" s="142" t="s">
        <v>83</v>
      </c>
      <c r="AY350" s="17" t="s">
        <v>136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7" t="s">
        <v>79</v>
      </c>
      <c r="BK350" s="143">
        <f>ROUND(I350*H350,2)</f>
        <v>0</v>
      </c>
      <c r="BL350" s="17" t="s">
        <v>178</v>
      </c>
      <c r="BM350" s="142" t="s">
        <v>519</v>
      </c>
    </row>
    <row r="351" spans="2:65" s="12" customFormat="1">
      <c r="B351" s="144"/>
      <c r="D351" s="145" t="s">
        <v>144</v>
      </c>
      <c r="E351" s="146" t="s">
        <v>1</v>
      </c>
      <c r="F351" s="147" t="s">
        <v>520</v>
      </c>
      <c r="H351" s="148">
        <v>2</v>
      </c>
      <c r="I351" s="149"/>
      <c r="L351" s="144"/>
      <c r="M351" s="150"/>
      <c r="T351" s="151"/>
      <c r="AT351" s="146" t="s">
        <v>144</v>
      </c>
      <c r="AU351" s="146" t="s">
        <v>83</v>
      </c>
      <c r="AV351" s="12" t="s">
        <v>83</v>
      </c>
      <c r="AW351" s="12" t="s">
        <v>32</v>
      </c>
      <c r="AX351" s="12" t="s">
        <v>75</v>
      </c>
      <c r="AY351" s="146" t="s">
        <v>136</v>
      </c>
    </row>
    <row r="352" spans="2:65" s="13" customFormat="1">
      <c r="B352" s="152"/>
      <c r="D352" s="145" t="s">
        <v>144</v>
      </c>
      <c r="E352" s="153" t="s">
        <v>1</v>
      </c>
      <c r="F352" s="154" t="s">
        <v>147</v>
      </c>
      <c r="H352" s="155">
        <v>2</v>
      </c>
      <c r="I352" s="156"/>
      <c r="L352" s="152"/>
      <c r="M352" s="157"/>
      <c r="T352" s="158"/>
      <c r="AT352" s="153" t="s">
        <v>144</v>
      </c>
      <c r="AU352" s="153" t="s">
        <v>83</v>
      </c>
      <c r="AV352" s="13" t="s">
        <v>143</v>
      </c>
      <c r="AW352" s="13" t="s">
        <v>32</v>
      </c>
      <c r="AX352" s="13" t="s">
        <v>79</v>
      </c>
      <c r="AY352" s="153" t="s">
        <v>136</v>
      </c>
    </row>
    <row r="353" spans="2:65" s="1" customFormat="1" ht="21.75" customHeight="1">
      <c r="B353" s="129"/>
      <c r="C353" s="130" t="s">
        <v>354</v>
      </c>
      <c r="D353" s="130" t="s">
        <v>139</v>
      </c>
      <c r="E353" s="131" t="s">
        <v>521</v>
      </c>
      <c r="F353" s="132" t="s">
        <v>522</v>
      </c>
      <c r="G353" s="133" t="s">
        <v>150</v>
      </c>
      <c r="H353" s="134">
        <v>2</v>
      </c>
      <c r="I353" s="135"/>
      <c r="J353" s="136">
        <f>ROUND(I353*H353,2)</f>
        <v>0</v>
      </c>
      <c r="K353" s="137"/>
      <c r="L353" s="32"/>
      <c r="M353" s="138" t="s">
        <v>1</v>
      </c>
      <c r="N353" s="139" t="s">
        <v>40</v>
      </c>
      <c r="P353" s="140">
        <f>O353*H353</f>
        <v>0</v>
      </c>
      <c r="Q353" s="140">
        <v>0</v>
      </c>
      <c r="R353" s="140">
        <f>Q353*H353</f>
        <v>0</v>
      </c>
      <c r="S353" s="140">
        <v>0</v>
      </c>
      <c r="T353" s="141">
        <f>S353*H353</f>
        <v>0</v>
      </c>
      <c r="AR353" s="142" t="s">
        <v>178</v>
      </c>
      <c r="AT353" s="142" t="s">
        <v>139</v>
      </c>
      <c r="AU353" s="142" t="s">
        <v>83</v>
      </c>
      <c r="AY353" s="17" t="s">
        <v>136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7" t="s">
        <v>79</v>
      </c>
      <c r="BK353" s="143">
        <f>ROUND(I353*H353,2)</f>
        <v>0</v>
      </c>
      <c r="BL353" s="17" t="s">
        <v>178</v>
      </c>
      <c r="BM353" s="142" t="s">
        <v>523</v>
      </c>
    </row>
    <row r="354" spans="2:65" s="1" customFormat="1" ht="21.75" customHeight="1">
      <c r="B354" s="129"/>
      <c r="C354" s="166" t="s">
        <v>524</v>
      </c>
      <c r="D354" s="166" t="s">
        <v>208</v>
      </c>
      <c r="E354" s="167" t="s">
        <v>525</v>
      </c>
      <c r="F354" s="168" t="s">
        <v>526</v>
      </c>
      <c r="G354" s="169" t="s">
        <v>150</v>
      </c>
      <c r="H354" s="170">
        <v>2</v>
      </c>
      <c r="I354" s="171"/>
      <c r="J354" s="172">
        <f>ROUND(I354*H354,2)</f>
        <v>0</v>
      </c>
      <c r="K354" s="173"/>
      <c r="L354" s="174"/>
      <c r="M354" s="175" t="s">
        <v>1</v>
      </c>
      <c r="N354" s="176" t="s">
        <v>40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221</v>
      </c>
      <c r="AT354" s="142" t="s">
        <v>208</v>
      </c>
      <c r="AU354" s="142" t="s">
        <v>83</v>
      </c>
      <c r="AY354" s="17" t="s">
        <v>136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79</v>
      </c>
      <c r="BK354" s="143">
        <f>ROUND(I354*H354,2)</f>
        <v>0</v>
      </c>
      <c r="BL354" s="17" t="s">
        <v>178</v>
      </c>
      <c r="BM354" s="142" t="s">
        <v>527</v>
      </c>
    </row>
    <row r="355" spans="2:65" s="1" customFormat="1" ht="37.9" customHeight="1">
      <c r="B355" s="129"/>
      <c r="C355" s="130" t="s">
        <v>359</v>
      </c>
      <c r="D355" s="130" t="s">
        <v>139</v>
      </c>
      <c r="E355" s="131" t="s">
        <v>528</v>
      </c>
      <c r="F355" s="132" t="s">
        <v>529</v>
      </c>
      <c r="G355" s="133" t="s">
        <v>248</v>
      </c>
      <c r="H355" s="134">
        <v>4</v>
      </c>
      <c r="I355" s="135"/>
      <c r="J355" s="136">
        <f>ROUND(I355*H355,2)</f>
        <v>0</v>
      </c>
      <c r="K355" s="137"/>
      <c r="L355" s="32"/>
      <c r="M355" s="138" t="s">
        <v>1</v>
      </c>
      <c r="N355" s="139" t="s">
        <v>40</v>
      </c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AR355" s="142" t="s">
        <v>178</v>
      </c>
      <c r="AT355" s="142" t="s">
        <v>139</v>
      </c>
      <c r="AU355" s="142" t="s">
        <v>83</v>
      </c>
      <c r="AY355" s="17" t="s">
        <v>136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7" t="s">
        <v>79</v>
      </c>
      <c r="BK355" s="143">
        <f>ROUND(I355*H355,2)</f>
        <v>0</v>
      </c>
      <c r="BL355" s="17" t="s">
        <v>178</v>
      </c>
      <c r="BM355" s="142" t="s">
        <v>530</v>
      </c>
    </row>
    <row r="356" spans="2:65" s="1" customFormat="1" ht="21.75" customHeight="1">
      <c r="B356" s="129"/>
      <c r="C356" s="130" t="s">
        <v>531</v>
      </c>
      <c r="D356" s="130" t="s">
        <v>139</v>
      </c>
      <c r="E356" s="131" t="s">
        <v>320</v>
      </c>
      <c r="F356" s="132" t="s">
        <v>321</v>
      </c>
      <c r="G356" s="133" t="s">
        <v>322</v>
      </c>
      <c r="H356" s="134">
        <v>6</v>
      </c>
      <c r="I356" s="135"/>
      <c r="J356" s="136">
        <f>ROUND(I356*H356,2)</f>
        <v>0</v>
      </c>
      <c r="K356" s="137"/>
      <c r="L356" s="32"/>
      <c r="M356" s="138" t="s">
        <v>1</v>
      </c>
      <c r="N356" s="139" t="s">
        <v>40</v>
      </c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AR356" s="142" t="s">
        <v>178</v>
      </c>
      <c r="AT356" s="142" t="s">
        <v>139</v>
      </c>
      <c r="AU356" s="142" t="s">
        <v>83</v>
      </c>
      <c r="AY356" s="17" t="s">
        <v>136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7" t="s">
        <v>79</v>
      </c>
      <c r="BK356" s="143">
        <f>ROUND(I356*H356,2)</f>
        <v>0</v>
      </c>
      <c r="BL356" s="17" t="s">
        <v>178</v>
      </c>
      <c r="BM356" s="142" t="s">
        <v>532</v>
      </c>
    </row>
    <row r="357" spans="2:65" s="12" customFormat="1">
      <c r="B357" s="144"/>
      <c r="D357" s="145" t="s">
        <v>144</v>
      </c>
      <c r="E357" s="146" t="s">
        <v>1</v>
      </c>
      <c r="F357" s="147" t="s">
        <v>533</v>
      </c>
      <c r="H357" s="148">
        <v>6</v>
      </c>
      <c r="I357" s="149"/>
      <c r="L357" s="144"/>
      <c r="M357" s="150"/>
      <c r="T357" s="151"/>
      <c r="AT357" s="146" t="s">
        <v>144</v>
      </c>
      <c r="AU357" s="146" t="s">
        <v>83</v>
      </c>
      <c r="AV357" s="12" t="s">
        <v>83</v>
      </c>
      <c r="AW357" s="12" t="s">
        <v>32</v>
      </c>
      <c r="AX357" s="12" t="s">
        <v>75</v>
      </c>
      <c r="AY357" s="146" t="s">
        <v>136</v>
      </c>
    </row>
    <row r="358" spans="2:65" s="13" customFormat="1">
      <c r="B358" s="152"/>
      <c r="D358" s="145" t="s">
        <v>144</v>
      </c>
      <c r="E358" s="153" t="s">
        <v>1</v>
      </c>
      <c r="F358" s="154" t="s">
        <v>147</v>
      </c>
      <c r="H358" s="155">
        <v>6</v>
      </c>
      <c r="I358" s="156"/>
      <c r="L358" s="152"/>
      <c r="M358" s="157"/>
      <c r="T358" s="158"/>
      <c r="AT358" s="153" t="s">
        <v>144</v>
      </c>
      <c r="AU358" s="153" t="s">
        <v>83</v>
      </c>
      <c r="AV358" s="13" t="s">
        <v>143</v>
      </c>
      <c r="AW358" s="13" t="s">
        <v>32</v>
      </c>
      <c r="AX358" s="13" t="s">
        <v>79</v>
      </c>
      <c r="AY358" s="153" t="s">
        <v>136</v>
      </c>
    </row>
    <row r="359" spans="2:65" s="1" customFormat="1" ht="24.2" customHeight="1">
      <c r="B359" s="129"/>
      <c r="C359" s="130" t="s">
        <v>365</v>
      </c>
      <c r="D359" s="130" t="s">
        <v>139</v>
      </c>
      <c r="E359" s="131" t="s">
        <v>534</v>
      </c>
      <c r="F359" s="132" t="s">
        <v>535</v>
      </c>
      <c r="G359" s="133" t="s">
        <v>322</v>
      </c>
      <c r="H359" s="134">
        <v>3</v>
      </c>
      <c r="I359" s="135"/>
      <c r="J359" s="136">
        <f>ROUND(I359*H359,2)</f>
        <v>0</v>
      </c>
      <c r="K359" s="137"/>
      <c r="L359" s="32"/>
      <c r="M359" s="138" t="s">
        <v>1</v>
      </c>
      <c r="N359" s="139" t="s">
        <v>40</v>
      </c>
      <c r="P359" s="140">
        <f>O359*H359</f>
        <v>0</v>
      </c>
      <c r="Q359" s="140">
        <v>0</v>
      </c>
      <c r="R359" s="140">
        <f>Q359*H359</f>
        <v>0</v>
      </c>
      <c r="S359" s="140">
        <v>0</v>
      </c>
      <c r="T359" s="141">
        <f>S359*H359</f>
        <v>0</v>
      </c>
      <c r="AR359" s="142" t="s">
        <v>178</v>
      </c>
      <c r="AT359" s="142" t="s">
        <v>139</v>
      </c>
      <c r="AU359" s="142" t="s">
        <v>83</v>
      </c>
      <c r="AY359" s="17" t="s">
        <v>136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7" t="s">
        <v>79</v>
      </c>
      <c r="BK359" s="143">
        <f>ROUND(I359*H359,2)</f>
        <v>0</v>
      </c>
      <c r="BL359" s="17" t="s">
        <v>178</v>
      </c>
      <c r="BM359" s="142" t="s">
        <v>536</v>
      </c>
    </row>
    <row r="360" spans="2:65" s="12" customFormat="1">
      <c r="B360" s="144"/>
      <c r="D360" s="145" t="s">
        <v>144</v>
      </c>
      <c r="E360" s="146" t="s">
        <v>1</v>
      </c>
      <c r="F360" s="147" t="s">
        <v>537</v>
      </c>
      <c r="H360" s="148">
        <v>3</v>
      </c>
      <c r="I360" s="149"/>
      <c r="L360" s="144"/>
      <c r="M360" s="150"/>
      <c r="T360" s="151"/>
      <c r="AT360" s="146" t="s">
        <v>144</v>
      </c>
      <c r="AU360" s="146" t="s">
        <v>83</v>
      </c>
      <c r="AV360" s="12" t="s">
        <v>83</v>
      </c>
      <c r="AW360" s="12" t="s">
        <v>32</v>
      </c>
      <c r="AX360" s="12" t="s">
        <v>75</v>
      </c>
      <c r="AY360" s="146" t="s">
        <v>136</v>
      </c>
    </row>
    <row r="361" spans="2:65" s="13" customFormat="1">
      <c r="B361" s="152"/>
      <c r="D361" s="145" t="s">
        <v>144</v>
      </c>
      <c r="E361" s="153" t="s">
        <v>1</v>
      </c>
      <c r="F361" s="154" t="s">
        <v>147</v>
      </c>
      <c r="H361" s="155">
        <v>3</v>
      </c>
      <c r="I361" s="156"/>
      <c r="L361" s="152"/>
      <c r="M361" s="157"/>
      <c r="T361" s="158"/>
      <c r="AT361" s="153" t="s">
        <v>144</v>
      </c>
      <c r="AU361" s="153" t="s">
        <v>83</v>
      </c>
      <c r="AV361" s="13" t="s">
        <v>143</v>
      </c>
      <c r="AW361" s="13" t="s">
        <v>32</v>
      </c>
      <c r="AX361" s="13" t="s">
        <v>79</v>
      </c>
      <c r="AY361" s="153" t="s">
        <v>136</v>
      </c>
    </row>
    <row r="362" spans="2:65" s="1" customFormat="1" ht="24.2" customHeight="1">
      <c r="B362" s="129"/>
      <c r="C362" s="130" t="s">
        <v>538</v>
      </c>
      <c r="D362" s="130" t="s">
        <v>139</v>
      </c>
      <c r="E362" s="131" t="s">
        <v>539</v>
      </c>
      <c r="F362" s="132" t="s">
        <v>540</v>
      </c>
      <c r="G362" s="133" t="s">
        <v>272</v>
      </c>
      <c r="H362" s="134">
        <v>8.0000000000000002E-3</v>
      </c>
      <c r="I362" s="135"/>
      <c r="J362" s="136">
        <f>ROUND(I362*H362,2)</f>
        <v>0</v>
      </c>
      <c r="K362" s="137"/>
      <c r="L362" s="32"/>
      <c r="M362" s="138" t="s">
        <v>1</v>
      </c>
      <c r="N362" s="139" t="s">
        <v>40</v>
      </c>
      <c r="P362" s="140">
        <f>O362*H362</f>
        <v>0</v>
      </c>
      <c r="Q362" s="140">
        <v>0</v>
      </c>
      <c r="R362" s="140">
        <f>Q362*H362</f>
        <v>0</v>
      </c>
      <c r="S362" s="140">
        <v>0</v>
      </c>
      <c r="T362" s="141">
        <f>S362*H362</f>
        <v>0</v>
      </c>
      <c r="AR362" s="142" t="s">
        <v>178</v>
      </c>
      <c r="AT362" s="142" t="s">
        <v>139</v>
      </c>
      <c r="AU362" s="142" t="s">
        <v>83</v>
      </c>
      <c r="AY362" s="17" t="s">
        <v>136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7" t="s">
        <v>79</v>
      </c>
      <c r="BK362" s="143">
        <f>ROUND(I362*H362,2)</f>
        <v>0</v>
      </c>
      <c r="BL362" s="17" t="s">
        <v>178</v>
      </c>
      <c r="BM362" s="142" t="s">
        <v>541</v>
      </c>
    </row>
    <row r="363" spans="2:65" s="11" customFormat="1" ht="22.9" customHeight="1">
      <c r="B363" s="117"/>
      <c r="D363" s="118" t="s">
        <v>74</v>
      </c>
      <c r="E363" s="127" t="s">
        <v>542</v>
      </c>
      <c r="F363" s="127" t="s">
        <v>543</v>
      </c>
      <c r="I363" s="120"/>
      <c r="J363" s="128">
        <f>BK363</f>
        <v>0</v>
      </c>
      <c r="L363" s="117"/>
      <c r="M363" s="122"/>
      <c r="P363" s="123">
        <f>SUM(P364:P401)</f>
        <v>0</v>
      </c>
      <c r="R363" s="123">
        <f>SUM(R364:R401)</f>
        <v>1.3493753800000001</v>
      </c>
      <c r="T363" s="124">
        <f>SUM(T364:T401)</f>
        <v>0</v>
      </c>
      <c r="AR363" s="118" t="s">
        <v>83</v>
      </c>
      <c r="AT363" s="125" t="s">
        <v>74</v>
      </c>
      <c r="AU363" s="125" t="s">
        <v>79</v>
      </c>
      <c r="AY363" s="118" t="s">
        <v>136</v>
      </c>
      <c r="BK363" s="126">
        <f>SUM(BK364:BK401)</f>
        <v>0</v>
      </c>
    </row>
    <row r="364" spans="2:65" s="1" customFormat="1" ht="24.2" customHeight="1">
      <c r="B364" s="129"/>
      <c r="C364" s="130" t="s">
        <v>216</v>
      </c>
      <c r="D364" s="130" t="s">
        <v>139</v>
      </c>
      <c r="E364" s="131" t="s">
        <v>544</v>
      </c>
      <c r="F364" s="132" t="s">
        <v>545</v>
      </c>
      <c r="G364" s="133" t="s">
        <v>142</v>
      </c>
      <c r="H364" s="134">
        <v>14.948</v>
      </c>
      <c r="I364" s="135"/>
      <c r="J364" s="136">
        <f>ROUND(I364*H364,2)</f>
        <v>0</v>
      </c>
      <c r="K364" s="137"/>
      <c r="L364" s="32"/>
      <c r="M364" s="138" t="s">
        <v>1</v>
      </c>
      <c r="N364" s="139" t="s">
        <v>40</v>
      </c>
      <c r="P364" s="140">
        <f>O364*H364</f>
        <v>0</v>
      </c>
      <c r="Q364" s="140">
        <v>2.5510000000000001E-2</v>
      </c>
      <c r="R364" s="140">
        <f>Q364*H364</f>
        <v>0.38132348000000005</v>
      </c>
      <c r="S364" s="140">
        <v>0</v>
      </c>
      <c r="T364" s="141">
        <f>S364*H364</f>
        <v>0</v>
      </c>
      <c r="AR364" s="142" t="s">
        <v>178</v>
      </c>
      <c r="AT364" s="142" t="s">
        <v>139</v>
      </c>
      <c r="AU364" s="142" t="s">
        <v>83</v>
      </c>
      <c r="AY364" s="17" t="s">
        <v>136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7" t="s">
        <v>79</v>
      </c>
      <c r="BK364" s="143">
        <f>ROUND(I364*H364,2)</f>
        <v>0</v>
      </c>
      <c r="BL364" s="17" t="s">
        <v>178</v>
      </c>
      <c r="BM364" s="142" t="s">
        <v>546</v>
      </c>
    </row>
    <row r="365" spans="2:65" s="12" customFormat="1">
      <c r="B365" s="144"/>
      <c r="D365" s="145" t="s">
        <v>144</v>
      </c>
      <c r="E365" s="146" t="s">
        <v>1</v>
      </c>
      <c r="F365" s="147" t="s">
        <v>547</v>
      </c>
      <c r="H365" s="148">
        <v>14.948</v>
      </c>
      <c r="I365" s="149"/>
      <c r="L365" s="144"/>
      <c r="M365" s="150"/>
      <c r="T365" s="151"/>
      <c r="AT365" s="146" t="s">
        <v>144</v>
      </c>
      <c r="AU365" s="146" t="s">
        <v>83</v>
      </c>
      <c r="AV365" s="12" t="s">
        <v>83</v>
      </c>
      <c r="AW365" s="12" t="s">
        <v>32</v>
      </c>
      <c r="AX365" s="12" t="s">
        <v>75</v>
      </c>
      <c r="AY365" s="146" t="s">
        <v>136</v>
      </c>
    </row>
    <row r="366" spans="2:65" s="13" customFormat="1">
      <c r="B366" s="152"/>
      <c r="D366" s="145" t="s">
        <v>144</v>
      </c>
      <c r="E366" s="153" t="s">
        <v>1</v>
      </c>
      <c r="F366" s="154" t="s">
        <v>147</v>
      </c>
      <c r="H366" s="155">
        <v>14.948</v>
      </c>
      <c r="I366" s="156"/>
      <c r="L366" s="152"/>
      <c r="M366" s="157"/>
      <c r="T366" s="158"/>
      <c r="AT366" s="153" t="s">
        <v>144</v>
      </c>
      <c r="AU366" s="153" t="s">
        <v>83</v>
      </c>
      <c r="AV366" s="13" t="s">
        <v>143</v>
      </c>
      <c r="AW366" s="13" t="s">
        <v>32</v>
      </c>
      <c r="AX366" s="13" t="s">
        <v>79</v>
      </c>
      <c r="AY366" s="153" t="s">
        <v>136</v>
      </c>
    </row>
    <row r="367" spans="2:65" s="1" customFormat="1" ht="24.2" customHeight="1">
      <c r="B367" s="129"/>
      <c r="C367" s="130" t="s">
        <v>222</v>
      </c>
      <c r="D367" s="130" t="s">
        <v>139</v>
      </c>
      <c r="E367" s="131" t="s">
        <v>548</v>
      </c>
      <c r="F367" s="132" t="s">
        <v>549</v>
      </c>
      <c r="G367" s="133" t="s">
        <v>142</v>
      </c>
      <c r="H367" s="134">
        <v>8.6999999999999993</v>
      </c>
      <c r="I367" s="135"/>
      <c r="J367" s="136">
        <f>ROUND(I367*H367,2)</f>
        <v>0</v>
      </c>
      <c r="K367" s="137"/>
      <c r="L367" s="32"/>
      <c r="M367" s="138" t="s">
        <v>1</v>
      </c>
      <c r="N367" s="139" t="s">
        <v>40</v>
      </c>
      <c r="P367" s="140">
        <f>O367*H367</f>
        <v>0</v>
      </c>
      <c r="Q367" s="140">
        <v>0</v>
      </c>
      <c r="R367" s="140">
        <f>Q367*H367</f>
        <v>0</v>
      </c>
      <c r="S367" s="140">
        <v>0</v>
      </c>
      <c r="T367" s="141">
        <f>S367*H367</f>
        <v>0</v>
      </c>
      <c r="AR367" s="142" t="s">
        <v>178</v>
      </c>
      <c r="AT367" s="142" t="s">
        <v>139</v>
      </c>
      <c r="AU367" s="142" t="s">
        <v>83</v>
      </c>
      <c r="AY367" s="17" t="s">
        <v>136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7" t="s">
        <v>79</v>
      </c>
      <c r="BK367" s="143">
        <f>ROUND(I367*H367,2)</f>
        <v>0</v>
      </c>
      <c r="BL367" s="17" t="s">
        <v>178</v>
      </c>
      <c r="BM367" s="142" t="s">
        <v>550</v>
      </c>
    </row>
    <row r="368" spans="2:65" s="12" customFormat="1">
      <c r="B368" s="144"/>
      <c r="D368" s="145" t="s">
        <v>144</v>
      </c>
      <c r="E368" s="146" t="s">
        <v>1</v>
      </c>
      <c r="F368" s="147" t="s">
        <v>551</v>
      </c>
      <c r="H368" s="148">
        <v>8.6999999999999993</v>
      </c>
      <c r="I368" s="149"/>
      <c r="L368" s="144"/>
      <c r="M368" s="150"/>
      <c r="T368" s="151"/>
      <c r="AT368" s="146" t="s">
        <v>144</v>
      </c>
      <c r="AU368" s="146" t="s">
        <v>83</v>
      </c>
      <c r="AV368" s="12" t="s">
        <v>83</v>
      </c>
      <c r="AW368" s="12" t="s">
        <v>32</v>
      </c>
      <c r="AX368" s="12" t="s">
        <v>75</v>
      </c>
      <c r="AY368" s="146" t="s">
        <v>136</v>
      </c>
    </row>
    <row r="369" spans="2:65" s="13" customFormat="1">
      <c r="B369" s="152"/>
      <c r="D369" s="145" t="s">
        <v>144</v>
      </c>
      <c r="E369" s="153" t="s">
        <v>1</v>
      </c>
      <c r="F369" s="154" t="s">
        <v>147</v>
      </c>
      <c r="H369" s="155">
        <v>8.6999999999999993</v>
      </c>
      <c r="I369" s="156"/>
      <c r="L369" s="152"/>
      <c r="M369" s="157"/>
      <c r="T369" s="158"/>
      <c r="AT369" s="153" t="s">
        <v>144</v>
      </c>
      <c r="AU369" s="153" t="s">
        <v>83</v>
      </c>
      <c r="AV369" s="13" t="s">
        <v>143</v>
      </c>
      <c r="AW369" s="13" t="s">
        <v>32</v>
      </c>
      <c r="AX369" s="13" t="s">
        <v>79</v>
      </c>
      <c r="AY369" s="153" t="s">
        <v>136</v>
      </c>
    </row>
    <row r="370" spans="2:65" s="1" customFormat="1" ht="37.9" customHeight="1">
      <c r="B370" s="129"/>
      <c r="C370" s="130" t="s">
        <v>227</v>
      </c>
      <c r="D370" s="130" t="s">
        <v>139</v>
      </c>
      <c r="E370" s="131" t="s">
        <v>552</v>
      </c>
      <c r="F370" s="132" t="s">
        <v>553</v>
      </c>
      <c r="G370" s="133" t="s">
        <v>142</v>
      </c>
      <c r="H370" s="134">
        <v>8.7750000000000004</v>
      </c>
      <c r="I370" s="135"/>
      <c r="J370" s="136">
        <f>ROUND(I370*H370,2)</f>
        <v>0</v>
      </c>
      <c r="K370" s="137"/>
      <c r="L370" s="32"/>
      <c r="M370" s="138" t="s">
        <v>1</v>
      </c>
      <c r="N370" s="139" t="s">
        <v>40</v>
      </c>
      <c r="P370" s="140">
        <f>O370*H370</f>
        <v>0</v>
      </c>
      <c r="Q370" s="140">
        <v>0</v>
      </c>
      <c r="R370" s="140">
        <f>Q370*H370</f>
        <v>0</v>
      </c>
      <c r="S370" s="140">
        <v>0</v>
      </c>
      <c r="T370" s="141">
        <f>S370*H370</f>
        <v>0</v>
      </c>
      <c r="AR370" s="142" t="s">
        <v>178</v>
      </c>
      <c r="AT370" s="142" t="s">
        <v>139</v>
      </c>
      <c r="AU370" s="142" t="s">
        <v>83</v>
      </c>
      <c r="AY370" s="17" t="s">
        <v>136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7" t="s">
        <v>79</v>
      </c>
      <c r="BK370" s="143">
        <f>ROUND(I370*H370,2)</f>
        <v>0</v>
      </c>
      <c r="BL370" s="17" t="s">
        <v>178</v>
      </c>
      <c r="BM370" s="142" t="s">
        <v>554</v>
      </c>
    </row>
    <row r="371" spans="2:65" s="12" customFormat="1">
      <c r="B371" s="144"/>
      <c r="D371" s="145" t="s">
        <v>144</v>
      </c>
      <c r="E371" s="146" t="s">
        <v>1</v>
      </c>
      <c r="F371" s="147" t="s">
        <v>555</v>
      </c>
      <c r="H371" s="148">
        <v>5.46</v>
      </c>
      <c r="I371" s="149"/>
      <c r="L371" s="144"/>
      <c r="M371" s="150"/>
      <c r="T371" s="151"/>
      <c r="AT371" s="146" t="s">
        <v>144</v>
      </c>
      <c r="AU371" s="146" t="s">
        <v>83</v>
      </c>
      <c r="AV371" s="12" t="s">
        <v>83</v>
      </c>
      <c r="AW371" s="12" t="s">
        <v>32</v>
      </c>
      <c r="AX371" s="12" t="s">
        <v>75</v>
      </c>
      <c r="AY371" s="146" t="s">
        <v>136</v>
      </c>
    </row>
    <row r="372" spans="2:65" s="12" customFormat="1">
      <c r="B372" s="144"/>
      <c r="D372" s="145" t="s">
        <v>144</v>
      </c>
      <c r="E372" s="146" t="s">
        <v>1</v>
      </c>
      <c r="F372" s="147" t="s">
        <v>556</v>
      </c>
      <c r="H372" s="148">
        <v>3.3149999999999999</v>
      </c>
      <c r="I372" s="149"/>
      <c r="L372" s="144"/>
      <c r="M372" s="150"/>
      <c r="T372" s="151"/>
      <c r="AT372" s="146" t="s">
        <v>144</v>
      </c>
      <c r="AU372" s="146" t="s">
        <v>83</v>
      </c>
      <c r="AV372" s="12" t="s">
        <v>83</v>
      </c>
      <c r="AW372" s="12" t="s">
        <v>32</v>
      </c>
      <c r="AX372" s="12" t="s">
        <v>75</v>
      </c>
      <c r="AY372" s="146" t="s">
        <v>136</v>
      </c>
    </row>
    <row r="373" spans="2:65" s="13" customFormat="1">
      <c r="B373" s="152"/>
      <c r="D373" s="145" t="s">
        <v>144</v>
      </c>
      <c r="E373" s="153" t="s">
        <v>1</v>
      </c>
      <c r="F373" s="154" t="s">
        <v>147</v>
      </c>
      <c r="H373" s="155">
        <v>8.7750000000000004</v>
      </c>
      <c r="I373" s="156"/>
      <c r="L373" s="152"/>
      <c r="M373" s="157"/>
      <c r="T373" s="158"/>
      <c r="AT373" s="153" t="s">
        <v>144</v>
      </c>
      <c r="AU373" s="153" t="s">
        <v>83</v>
      </c>
      <c r="AV373" s="13" t="s">
        <v>143</v>
      </c>
      <c r="AW373" s="13" t="s">
        <v>32</v>
      </c>
      <c r="AX373" s="13" t="s">
        <v>79</v>
      </c>
      <c r="AY373" s="153" t="s">
        <v>136</v>
      </c>
    </row>
    <row r="374" spans="2:65" s="1" customFormat="1" ht="24.2" customHeight="1">
      <c r="B374" s="129"/>
      <c r="C374" s="130" t="s">
        <v>557</v>
      </c>
      <c r="D374" s="130" t="s">
        <v>139</v>
      </c>
      <c r="E374" s="131" t="s">
        <v>558</v>
      </c>
      <c r="F374" s="132" t="s">
        <v>559</v>
      </c>
      <c r="G374" s="133" t="s">
        <v>142</v>
      </c>
      <c r="H374" s="134">
        <v>56.6</v>
      </c>
      <c r="I374" s="135"/>
      <c r="J374" s="136">
        <f>ROUND(I374*H374,2)</f>
        <v>0</v>
      </c>
      <c r="K374" s="137"/>
      <c r="L374" s="32"/>
      <c r="M374" s="138" t="s">
        <v>1</v>
      </c>
      <c r="N374" s="139" t="s">
        <v>40</v>
      </c>
      <c r="P374" s="140">
        <f>O374*H374</f>
        <v>0</v>
      </c>
      <c r="Q374" s="140">
        <v>1.6080000000000001E-2</v>
      </c>
      <c r="R374" s="140">
        <f>Q374*H374</f>
        <v>0.91012800000000005</v>
      </c>
      <c r="S374" s="140">
        <v>0</v>
      </c>
      <c r="T374" s="141">
        <f>S374*H374</f>
        <v>0</v>
      </c>
      <c r="AR374" s="142" t="s">
        <v>178</v>
      </c>
      <c r="AT374" s="142" t="s">
        <v>139</v>
      </c>
      <c r="AU374" s="142" t="s">
        <v>83</v>
      </c>
      <c r="AY374" s="17" t="s">
        <v>136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7" t="s">
        <v>79</v>
      </c>
      <c r="BK374" s="143">
        <f>ROUND(I374*H374,2)</f>
        <v>0</v>
      </c>
      <c r="BL374" s="17" t="s">
        <v>178</v>
      </c>
      <c r="BM374" s="142" t="s">
        <v>560</v>
      </c>
    </row>
    <row r="375" spans="2:65" s="12" customFormat="1">
      <c r="B375" s="144"/>
      <c r="D375" s="145" t="s">
        <v>144</v>
      </c>
      <c r="E375" s="146" t="s">
        <v>1</v>
      </c>
      <c r="F375" s="147" t="s">
        <v>561</v>
      </c>
      <c r="H375" s="148">
        <v>56.6</v>
      </c>
      <c r="I375" s="149"/>
      <c r="L375" s="144"/>
      <c r="M375" s="150"/>
      <c r="T375" s="151"/>
      <c r="AT375" s="146" t="s">
        <v>144</v>
      </c>
      <c r="AU375" s="146" t="s">
        <v>83</v>
      </c>
      <c r="AV375" s="12" t="s">
        <v>83</v>
      </c>
      <c r="AW375" s="12" t="s">
        <v>32</v>
      </c>
      <c r="AX375" s="12" t="s">
        <v>75</v>
      </c>
      <c r="AY375" s="146" t="s">
        <v>136</v>
      </c>
    </row>
    <row r="376" spans="2:65" s="13" customFormat="1">
      <c r="B376" s="152"/>
      <c r="D376" s="145" t="s">
        <v>144</v>
      </c>
      <c r="E376" s="153" t="s">
        <v>1</v>
      </c>
      <c r="F376" s="154" t="s">
        <v>147</v>
      </c>
      <c r="H376" s="155">
        <v>56.6</v>
      </c>
      <c r="I376" s="156"/>
      <c r="L376" s="152"/>
      <c r="M376" s="157"/>
      <c r="T376" s="158"/>
      <c r="AT376" s="153" t="s">
        <v>144</v>
      </c>
      <c r="AU376" s="153" t="s">
        <v>83</v>
      </c>
      <c r="AV376" s="13" t="s">
        <v>143</v>
      </c>
      <c r="AW376" s="13" t="s">
        <v>32</v>
      </c>
      <c r="AX376" s="13" t="s">
        <v>79</v>
      </c>
      <c r="AY376" s="153" t="s">
        <v>136</v>
      </c>
    </row>
    <row r="377" spans="2:65" s="1" customFormat="1" ht="16.5" customHeight="1">
      <c r="B377" s="129"/>
      <c r="C377" s="130" t="s">
        <v>375</v>
      </c>
      <c r="D377" s="130" t="s">
        <v>139</v>
      </c>
      <c r="E377" s="131" t="s">
        <v>562</v>
      </c>
      <c r="F377" s="132" t="s">
        <v>563</v>
      </c>
      <c r="G377" s="133" t="s">
        <v>142</v>
      </c>
      <c r="H377" s="134">
        <v>56.6</v>
      </c>
      <c r="I377" s="135"/>
      <c r="J377" s="136">
        <f>ROUND(I377*H377,2)</f>
        <v>0</v>
      </c>
      <c r="K377" s="137"/>
      <c r="L377" s="32"/>
      <c r="M377" s="138" t="s">
        <v>1</v>
      </c>
      <c r="N377" s="139" t="s">
        <v>40</v>
      </c>
      <c r="P377" s="140">
        <f>O377*H377</f>
        <v>0</v>
      </c>
      <c r="Q377" s="140">
        <v>0</v>
      </c>
      <c r="R377" s="140">
        <f>Q377*H377</f>
        <v>0</v>
      </c>
      <c r="S377" s="140">
        <v>0</v>
      </c>
      <c r="T377" s="141">
        <f>S377*H377</f>
        <v>0</v>
      </c>
      <c r="AR377" s="142" t="s">
        <v>178</v>
      </c>
      <c r="AT377" s="142" t="s">
        <v>139</v>
      </c>
      <c r="AU377" s="142" t="s">
        <v>83</v>
      </c>
      <c r="AY377" s="17" t="s">
        <v>136</v>
      </c>
      <c r="BE377" s="143">
        <f>IF(N377="základní",J377,0)</f>
        <v>0</v>
      </c>
      <c r="BF377" s="143">
        <f>IF(N377="snížená",J377,0)</f>
        <v>0</v>
      </c>
      <c r="BG377" s="143">
        <f>IF(N377="zákl. přenesená",J377,0)</f>
        <v>0</v>
      </c>
      <c r="BH377" s="143">
        <f>IF(N377="sníž. přenesená",J377,0)</f>
        <v>0</v>
      </c>
      <c r="BI377" s="143">
        <f>IF(N377="nulová",J377,0)</f>
        <v>0</v>
      </c>
      <c r="BJ377" s="17" t="s">
        <v>79</v>
      </c>
      <c r="BK377" s="143">
        <f>ROUND(I377*H377,2)</f>
        <v>0</v>
      </c>
      <c r="BL377" s="17" t="s">
        <v>178</v>
      </c>
      <c r="BM377" s="142" t="s">
        <v>564</v>
      </c>
    </row>
    <row r="378" spans="2:65" s="1" customFormat="1" ht="24.2" customHeight="1">
      <c r="B378" s="129"/>
      <c r="C378" s="166" t="s">
        <v>565</v>
      </c>
      <c r="D378" s="166" t="s">
        <v>208</v>
      </c>
      <c r="E378" s="167" t="s">
        <v>566</v>
      </c>
      <c r="F378" s="168" t="s">
        <v>567</v>
      </c>
      <c r="G378" s="169" t="s">
        <v>142</v>
      </c>
      <c r="H378" s="170">
        <v>65.09</v>
      </c>
      <c r="I378" s="171"/>
      <c r="J378" s="172">
        <f>ROUND(I378*H378,2)</f>
        <v>0</v>
      </c>
      <c r="K378" s="173"/>
      <c r="L378" s="174"/>
      <c r="M378" s="175" t="s">
        <v>1</v>
      </c>
      <c r="N378" s="176" t="s">
        <v>40</v>
      </c>
      <c r="P378" s="140">
        <f>O378*H378</f>
        <v>0</v>
      </c>
      <c r="Q378" s="140">
        <v>1.1E-4</v>
      </c>
      <c r="R378" s="140">
        <f>Q378*H378</f>
        <v>7.1599000000000003E-3</v>
      </c>
      <c r="S378" s="140">
        <v>0</v>
      </c>
      <c r="T378" s="141">
        <f>S378*H378</f>
        <v>0</v>
      </c>
      <c r="AR378" s="142" t="s">
        <v>221</v>
      </c>
      <c r="AT378" s="142" t="s">
        <v>208</v>
      </c>
      <c r="AU378" s="142" t="s">
        <v>83</v>
      </c>
      <c r="AY378" s="17" t="s">
        <v>136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7" t="s">
        <v>79</v>
      </c>
      <c r="BK378" s="143">
        <f>ROUND(I378*H378,2)</f>
        <v>0</v>
      </c>
      <c r="BL378" s="17" t="s">
        <v>178</v>
      </c>
      <c r="BM378" s="142" t="s">
        <v>568</v>
      </c>
    </row>
    <row r="379" spans="2:65" s="12" customFormat="1">
      <c r="B379" s="144"/>
      <c r="D379" s="145" t="s">
        <v>144</v>
      </c>
      <c r="E379" s="146" t="s">
        <v>1</v>
      </c>
      <c r="F379" s="147" t="s">
        <v>569</v>
      </c>
      <c r="H379" s="148">
        <v>65.09</v>
      </c>
      <c r="I379" s="149"/>
      <c r="L379" s="144"/>
      <c r="M379" s="150"/>
      <c r="T379" s="151"/>
      <c r="AT379" s="146" t="s">
        <v>144</v>
      </c>
      <c r="AU379" s="146" t="s">
        <v>83</v>
      </c>
      <c r="AV379" s="12" t="s">
        <v>83</v>
      </c>
      <c r="AW379" s="12" t="s">
        <v>32</v>
      </c>
      <c r="AX379" s="12" t="s">
        <v>75</v>
      </c>
      <c r="AY379" s="146" t="s">
        <v>136</v>
      </c>
    </row>
    <row r="380" spans="2:65" s="13" customFormat="1">
      <c r="B380" s="152"/>
      <c r="D380" s="145" t="s">
        <v>144</v>
      </c>
      <c r="E380" s="153" t="s">
        <v>1</v>
      </c>
      <c r="F380" s="154" t="s">
        <v>147</v>
      </c>
      <c r="H380" s="155">
        <v>65.09</v>
      </c>
      <c r="I380" s="156"/>
      <c r="L380" s="152"/>
      <c r="M380" s="157"/>
      <c r="T380" s="158"/>
      <c r="AT380" s="153" t="s">
        <v>144</v>
      </c>
      <c r="AU380" s="153" t="s">
        <v>83</v>
      </c>
      <c r="AV380" s="13" t="s">
        <v>143</v>
      </c>
      <c r="AW380" s="13" t="s">
        <v>32</v>
      </c>
      <c r="AX380" s="13" t="s">
        <v>79</v>
      </c>
      <c r="AY380" s="153" t="s">
        <v>136</v>
      </c>
    </row>
    <row r="381" spans="2:65" s="1" customFormat="1" ht="21.75" customHeight="1">
      <c r="B381" s="129"/>
      <c r="C381" s="130" t="s">
        <v>382</v>
      </c>
      <c r="D381" s="130" t="s">
        <v>139</v>
      </c>
      <c r="E381" s="131" t="s">
        <v>570</v>
      </c>
      <c r="F381" s="132" t="s">
        <v>571</v>
      </c>
      <c r="G381" s="133" t="s">
        <v>248</v>
      </c>
      <c r="H381" s="134">
        <v>6.96</v>
      </c>
      <c r="I381" s="135"/>
      <c r="J381" s="136">
        <f>ROUND(I381*H381,2)</f>
        <v>0</v>
      </c>
      <c r="K381" s="137"/>
      <c r="L381" s="32"/>
      <c r="M381" s="138" t="s">
        <v>1</v>
      </c>
      <c r="N381" s="139" t="s">
        <v>40</v>
      </c>
      <c r="P381" s="140">
        <f>O381*H381</f>
        <v>0</v>
      </c>
      <c r="Q381" s="140">
        <v>0</v>
      </c>
      <c r="R381" s="140">
        <f>Q381*H381</f>
        <v>0</v>
      </c>
      <c r="S381" s="140">
        <v>0</v>
      </c>
      <c r="T381" s="141">
        <f>S381*H381</f>
        <v>0</v>
      </c>
      <c r="AR381" s="142" t="s">
        <v>178</v>
      </c>
      <c r="AT381" s="142" t="s">
        <v>139</v>
      </c>
      <c r="AU381" s="142" t="s">
        <v>83</v>
      </c>
      <c r="AY381" s="17" t="s">
        <v>136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7" t="s">
        <v>79</v>
      </c>
      <c r="BK381" s="143">
        <f>ROUND(I381*H381,2)</f>
        <v>0</v>
      </c>
      <c r="BL381" s="17" t="s">
        <v>178</v>
      </c>
      <c r="BM381" s="142" t="s">
        <v>572</v>
      </c>
    </row>
    <row r="382" spans="2:65" s="12" customFormat="1">
      <c r="B382" s="144"/>
      <c r="D382" s="145" t="s">
        <v>144</v>
      </c>
      <c r="E382" s="146" t="s">
        <v>1</v>
      </c>
      <c r="F382" s="147" t="s">
        <v>573</v>
      </c>
      <c r="H382" s="148">
        <v>6.96</v>
      </c>
      <c r="I382" s="149"/>
      <c r="L382" s="144"/>
      <c r="M382" s="150"/>
      <c r="T382" s="151"/>
      <c r="AT382" s="146" t="s">
        <v>144</v>
      </c>
      <c r="AU382" s="146" t="s">
        <v>83</v>
      </c>
      <c r="AV382" s="12" t="s">
        <v>83</v>
      </c>
      <c r="AW382" s="12" t="s">
        <v>32</v>
      </c>
      <c r="AX382" s="12" t="s">
        <v>75</v>
      </c>
      <c r="AY382" s="146" t="s">
        <v>136</v>
      </c>
    </row>
    <row r="383" spans="2:65" s="13" customFormat="1">
      <c r="B383" s="152"/>
      <c r="D383" s="145" t="s">
        <v>144</v>
      </c>
      <c r="E383" s="153" t="s">
        <v>1</v>
      </c>
      <c r="F383" s="154" t="s">
        <v>147</v>
      </c>
      <c r="H383" s="155">
        <v>6.96</v>
      </c>
      <c r="I383" s="156"/>
      <c r="L383" s="152"/>
      <c r="M383" s="157"/>
      <c r="T383" s="158"/>
      <c r="AT383" s="153" t="s">
        <v>144</v>
      </c>
      <c r="AU383" s="153" t="s">
        <v>83</v>
      </c>
      <c r="AV383" s="13" t="s">
        <v>143</v>
      </c>
      <c r="AW383" s="13" t="s">
        <v>32</v>
      </c>
      <c r="AX383" s="13" t="s">
        <v>79</v>
      </c>
      <c r="AY383" s="153" t="s">
        <v>136</v>
      </c>
    </row>
    <row r="384" spans="2:65" s="1" customFormat="1" ht="21.75" customHeight="1">
      <c r="B384" s="129"/>
      <c r="C384" s="130" t="s">
        <v>574</v>
      </c>
      <c r="D384" s="130" t="s">
        <v>139</v>
      </c>
      <c r="E384" s="131" t="s">
        <v>575</v>
      </c>
      <c r="F384" s="132" t="s">
        <v>576</v>
      </c>
      <c r="G384" s="133" t="s">
        <v>248</v>
      </c>
      <c r="H384" s="134">
        <v>6.96</v>
      </c>
      <c r="I384" s="135"/>
      <c r="J384" s="136">
        <f>ROUND(I384*H384,2)</f>
        <v>0</v>
      </c>
      <c r="K384" s="137"/>
      <c r="L384" s="32"/>
      <c r="M384" s="138" t="s">
        <v>1</v>
      </c>
      <c r="N384" s="139" t="s">
        <v>40</v>
      </c>
      <c r="P384" s="140">
        <f>O384*H384</f>
        <v>0</v>
      </c>
      <c r="Q384" s="140">
        <v>0</v>
      </c>
      <c r="R384" s="140">
        <f>Q384*H384</f>
        <v>0</v>
      </c>
      <c r="S384" s="140">
        <v>0</v>
      </c>
      <c r="T384" s="141">
        <f>S384*H384</f>
        <v>0</v>
      </c>
      <c r="AR384" s="142" t="s">
        <v>178</v>
      </c>
      <c r="AT384" s="142" t="s">
        <v>139</v>
      </c>
      <c r="AU384" s="142" t="s">
        <v>83</v>
      </c>
      <c r="AY384" s="17" t="s">
        <v>136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7" t="s">
        <v>79</v>
      </c>
      <c r="BK384" s="143">
        <f>ROUND(I384*H384,2)</f>
        <v>0</v>
      </c>
      <c r="BL384" s="17" t="s">
        <v>178</v>
      </c>
      <c r="BM384" s="142" t="s">
        <v>577</v>
      </c>
    </row>
    <row r="385" spans="2:65" s="12" customFormat="1">
      <c r="B385" s="144"/>
      <c r="D385" s="145" t="s">
        <v>144</v>
      </c>
      <c r="E385" s="146" t="s">
        <v>1</v>
      </c>
      <c r="F385" s="147" t="s">
        <v>573</v>
      </c>
      <c r="H385" s="148">
        <v>6.96</v>
      </c>
      <c r="I385" s="149"/>
      <c r="L385" s="144"/>
      <c r="M385" s="150"/>
      <c r="T385" s="151"/>
      <c r="AT385" s="146" t="s">
        <v>144</v>
      </c>
      <c r="AU385" s="146" t="s">
        <v>83</v>
      </c>
      <c r="AV385" s="12" t="s">
        <v>83</v>
      </c>
      <c r="AW385" s="12" t="s">
        <v>32</v>
      </c>
      <c r="AX385" s="12" t="s">
        <v>75</v>
      </c>
      <c r="AY385" s="146" t="s">
        <v>136</v>
      </c>
    </row>
    <row r="386" spans="2:65" s="13" customFormat="1">
      <c r="B386" s="152"/>
      <c r="D386" s="145" t="s">
        <v>144</v>
      </c>
      <c r="E386" s="153" t="s">
        <v>1</v>
      </c>
      <c r="F386" s="154" t="s">
        <v>147</v>
      </c>
      <c r="H386" s="155">
        <v>6.96</v>
      </c>
      <c r="I386" s="156"/>
      <c r="L386" s="152"/>
      <c r="M386" s="157"/>
      <c r="T386" s="158"/>
      <c r="AT386" s="153" t="s">
        <v>144</v>
      </c>
      <c r="AU386" s="153" t="s">
        <v>83</v>
      </c>
      <c r="AV386" s="13" t="s">
        <v>143</v>
      </c>
      <c r="AW386" s="13" t="s">
        <v>32</v>
      </c>
      <c r="AX386" s="13" t="s">
        <v>79</v>
      </c>
      <c r="AY386" s="153" t="s">
        <v>136</v>
      </c>
    </row>
    <row r="387" spans="2:65" s="1" customFormat="1" ht="21.75" customHeight="1">
      <c r="B387" s="129"/>
      <c r="C387" s="130" t="s">
        <v>385</v>
      </c>
      <c r="D387" s="130" t="s">
        <v>139</v>
      </c>
      <c r="E387" s="131" t="s">
        <v>578</v>
      </c>
      <c r="F387" s="132" t="s">
        <v>579</v>
      </c>
      <c r="G387" s="133" t="s">
        <v>150</v>
      </c>
      <c r="H387" s="134">
        <v>2</v>
      </c>
      <c r="I387" s="135"/>
      <c r="J387" s="136">
        <f>ROUND(I387*H387,2)</f>
        <v>0</v>
      </c>
      <c r="K387" s="137"/>
      <c r="L387" s="32"/>
      <c r="M387" s="138" t="s">
        <v>1</v>
      </c>
      <c r="N387" s="139" t="s">
        <v>40</v>
      </c>
      <c r="P387" s="140">
        <f>O387*H387</f>
        <v>0</v>
      </c>
      <c r="Q387" s="140">
        <v>2.2000000000000001E-4</v>
      </c>
      <c r="R387" s="140">
        <f>Q387*H387</f>
        <v>4.4000000000000002E-4</v>
      </c>
      <c r="S387" s="140">
        <v>0</v>
      </c>
      <c r="T387" s="141">
        <f>S387*H387</f>
        <v>0</v>
      </c>
      <c r="AR387" s="142" t="s">
        <v>178</v>
      </c>
      <c r="AT387" s="142" t="s">
        <v>139</v>
      </c>
      <c r="AU387" s="142" t="s">
        <v>83</v>
      </c>
      <c r="AY387" s="17" t="s">
        <v>136</v>
      </c>
      <c r="BE387" s="143">
        <f>IF(N387="základní",J387,0)</f>
        <v>0</v>
      </c>
      <c r="BF387" s="143">
        <f>IF(N387="snížená",J387,0)</f>
        <v>0</v>
      </c>
      <c r="BG387" s="143">
        <f>IF(N387="zákl. přenesená",J387,0)</f>
        <v>0</v>
      </c>
      <c r="BH387" s="143">
        <f>IF(N387="sníž. přenesená",J387,0)</f>
        <v>0</v>
      </c>
      <c r="BI387" s="143">
        <f>IF(N387="nulová",J387,0)</f>
        <v>0</v>
      </c>
      <c r="BJ387" s="17" t="s">
        <v>79</v>
      </c>
      <c r="BK387" s="143">
        <f>ROUND(I387*H387,2)</f>
        <v>0</v>
      </c>
      <c r="BL387" s="17" t="s">
        <v>178</v>
      </c>
      <c r="BM387" s="142" t="s">
        <v>580</v>
      </c>
    </row>
    <row r="388" spans="2:65" s="1" customFormat="1" ht="33" customHeight="1">
      <c r="B388" s="129"/>
      <c r="C388" s="166" t="s">
        <v>581</v>
      </c>
      <c r="D388" s="166" t="s">
        <v>208</v>
      </c>
      <c r="E388" s="167" t="s">
        <v>582</v>
      </c>
      <c r="F388" s="168" t="s">
        <v>583</v>
      </c>
      <c r="G388" s="169" t="s">
        <v>150</v>
      </c>
      <c r="H388" s="170">
        <v>2</v>
      </c>
      <c r="I388" s="171"/>
      <c r="J388" s="172">
        <f>ROUND(I388*H388,2)</f>
        <v>0</v>
      </c>
      <c r="K388" s="173"/>
      <c r="L388" s="174"/>
      <c r="M388" s="175" t="s">
        <v>1</v>
      </c>
      <c r="N388" s="176" t="s">
        <v>40</v>
      </c>
      <c r="P388" s="140">
        <f>O388*H388</f>
        <v>0</v>
      </c>
      <c r="Q388" s="140">
        <v>1.225E-2</v>
      </c>
      <c r="R388" s="140">
        <f>Q388*H388</f>
        <v>2.4500000000000001E-2</v>
      </c>
      <c r="S388" s="140">
        <v>0</v>
      </c>
      <c r="T388" s="141">
        <f>S388*H388</f>
        <v>0</v>
      </c>
      <c r="AR388" s="142" t="s">
        <v>221</v>
      </c>
      <c r="AT388" s="142" t="s">
        <v>208</v>
      </c>
      <c r="AU388" s="142" t="s">
        <v>83</v>
      </c>
      <c r="AY388" s="17" t="s">
        <v>136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7" t="s">
        <v>79</v>
      </c>
      <c r="BK388" s="143">
        <f>ROUND(I388*H388,2)</f>
        <v>0</v>
      </c>
      <c r="BL388" s="17" t="s">
        <v>178</v>
      </c>
      <c r="BM388" s="142" t="s">
        <v>584</v>
      </c>
    </row>
    <row r="389" spans="2:65" s="1" customFormat="1" ht="24.2" customHeight="1">
      <c r="B389" s="129"/>
      <c r="C389" s="130" t="s">
        <v>389</v>
      </c>
      <c r="D389" s="130" t="s">
        <v>139</v>
      </c>
      <c r="E389" s="131" t="s">
        <v>585</v>
      </c>
      <c r="F389" s="132" t="s">
        <v>586</v>
      </c>
      <c r="G389" s="133" t="s">
        <v>142</v>
      </c>
      <c r="H389" s="134">
        <v>28.76</v>
      </c>
      <c r="I389" s="135"/>
      <c r="J389" s="136">
        <f>ROUND(I389*H389,2)</f>
        <v>0</v>
      </c>
      <c r="K389" s="137"/>
      <c r="L389" s="32"/>
      <c r="M389" s="138" t="s">
        <v>1</v>
      </c>
      <c r="N389" s="139" t="s">
        <v>40</v>
      </c>
      <c r="P389" s="140">
        <f>O389*H389</f>
        <v>0</v>
      </c>
      <c r="Q389" s="140">
        <v>0</v>
      </c>
      <c r="R389" s="140">
        <f>Q389*H389</f>
        <v>0</v>
      </c>
      <c r="S389" s="140">
        <v>0</v>
      </c>
      <c r="T389" s="141">
        <f>S389*H389</f>
        <v>0</v>
      </c>
      <c r="AR389" s="142" t="s">
        <v>178</v>
      </c>
      <c r="AT389" s="142" t="s">
        <v>139</v>
      </c>
      <c r="AU389" s="142" t="s">
        <v>83</v>
      </c>
      <c r="AY389" s="17" t="s">
        <v>136</v>
      </c>
      <c r="BE389" s="143">
        <f>IF(N389="základní",J389,0)</f>
        <v>0</v>
      </c>
      <c r="BF389" s="143">
        <f>IF(N389="snížená",J389,0)</f>
        <v>0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7" t="s">
        <v>79</v>
      </c>
      <c r="BK389" s="143">
        <f>ROUND(I389*H389,2)</f>
        <v>0</v>
      </c>
      <c r="BL389" s="17" t="s">
        <v>178</v>
      </c>
      <c r="BM389" s="142" t="s">
        <v>587</v>
      </c>
    </row>
    <row r="390" spans="2:65" s="15" customFormat="1">
      <c r="B390" s="177"/>
      <c r="D390" s="145" t="s">
        <v>144</v>
      </c>
      <c r="E390" s="178" t="s">
        <v>1</v>
      </c>
      <c r="F390" s="179" t="s">
        <v>588</v>
      </c>
      <c r="H390" s="178" t="s">
        <v>1</v>
      </c>
      <c r="I390" s="180"/>
      <c r="L390" s="177"/>
      <c r="M390" s="181"/>
      <c r="T390" s="182"/>
      <c r="AT390" s="178" t="s">
        <v>144</v>
      </c>
      <c r="AU390" s="178" t="s">
        <v>83</v>
      </c>
      <c r="AV390" s="15" t="s">
        <v>79</v>
      </c>
      <c r="AW390" s="15" t="s">
        <v>32</v>
      </c>
      <c r="AX390" s="15" t="s">
        <v>75</v>
      </c>
      <c r="AY390" s="178" t="s">
        <v>136</v>
      </c>
    </row>
    <row r="391" spans="2:65" s="12" customFormat="1" ht="22.5">
      <c r="B391" s="144"/>
      <c r="D391" s="145" t="s">
        <v>144</v>
      </c>
      <c r="E391" s="146" t="s">
        <v>1</v>
      </c>
      <c r="F391" s="147" t="s">
        <v>589</v>
      </c>
      <c r="H391" s="148">
        <v>23.56</v>
      </c>
      <c r="I391" s="149"/>
      <c r="L391" s="144"/>
      <c r="M391" s="150"/>
      <c r="T391" s="151"/>
      <c r="AT391" s="146" t="s">
        <v>144</v>
      </c>
      <c r="AU391" s="146" t="s">
        <v>83</v>
      </c>
      <c r="AV391" s="12" t="s">
        <v>83</v>
      </c>
      <c r="AW391" s="12" t="s">
        <v>32</v>
      </c>
      <c r="AX391" s="12" t="s">
        <v>75</v>
      </c>
      <c r="AY391" s="146" t="s">
        <v>136</v>
      </c>
    </row>
    <row r="392" spans="2:65" s="12" customFormat="1">
      <c r="B392" s="144"/>
      <c r="D392" s="145" t="s">
        <v>144</v>
      </c>
      <c r="E392" s="146" t="s">
        <v>1</v>
      </c>
      <c r="F392" s="147" t="s">
        <v>590</v>
      </c>
      <c r="H392" s="148">
        <v>-5.6</v>
      </c>
      <c r="I392" s="149"/>
      <c r="L392" s="144"/>
      <c r="M392" s="150"/>
      <c r="T392" s="151"/>
      <c r="AT392" s="146" t="s">
        <v>144</v>
      </c>
      <c r="AU392" s="146" t="s">
        <v>83</v>
      </c>
      <c r="AV392" s="12" t="s">
        <v>83</v>
      </c>
      <c r="AW392" s="12" t="s">
        <v>32</v>
      </c>
      <c r="AX392" s="12" t="s">
        <v>75</v>
      </c>
      <c r="AY392" s="146" t="s">
        <v>136</v>
      </c>
    </row>
    <row r="393" spans="2:65" s="15" customFormat="1">
      <c r="B393" s="177"/>
      <c r="D393" s="145" t="s">
        <v>144</v>
      </c>
      <c r="E393" s="178" t="s">
        <v>1</v>
      </c>
      <c r="F393" s="179" t="s">
        <v>591</v>
      </c>
      <c r="H393" s="178" t="s">
        <v>1</v>
      </c>
      <c r="I393" s="180"/>
      <c r="L393" s="177"/>
      <c r="M393" s="181"/>
      <c r="T393" s="182"/>
      <c r="AT393" s="178" t="s">
        <v>144</v>
      </c>
      <c r="AU393" s="178" t="s">
        <v>83</v>
      </c>
      <c r="AV393" s="15" t="s">
        <v>79</v>
      </c>
      <c r="AW393" s="15" t="s">
        <v>32</v>
      </c>
      <c r="AX393" s="15" t="s">
        <v>75</v>
      </c>
      <c r="AY393" s="178" t="s">
        <v>136</v>
      </c>
    </row>
    <row r="394" spans="2:65" s="12" customFormat="1">
      <c r="B394" s="144"/>
      <c r="D394" s="145" t="s">
        <v>144</v>
      </c>
      <c r="E394" s="146" t="s">
        <v>1</v>
      </c>
      <c r="F394" s="147" t="s">
        <v>592</v>
      </c>
      <c r="H394" s="148">
        <v>15</v>
      </c>
      <c r="I394" s="149"/>
      <c r="L394" s="144"/>
      <c r="M394" s="150"/>
      <c r="T394" s="151"/>
      <c r="AT394" s="146" t="s">
        <v>144</v>
      </c>
      <c r="AU394" s="146" t="s">
        <v>83</v>
      </c>
      <c r="AV394" s="12" t="s">
        <v>83</v>
      </c>
      <c r="AW394" s="12" t="s">
        <v>32</v>
      </c>
      <c r="AX394" s="12" t="s">
        <v>75</v>
      </c>
      <c r="AY394" s="146" t="s">
        <v>136</v>
      </c>
    </row>
    <row r="395" spans="2:65" s="12" customFormat="1">
      <c r="B395" s="144"/>
      <c r="D395" s="145" t="s">
        <v>144</v>
      </c>
      <c r="E395" s="146" t="s">
        <v>1</v>
      </c>
      <c r="F395" s="147" t="s">
        <v>593</v>
      </c>
      <c r="H395" s="148">
        <v>-4.2</v>
      </c>
      <c r="I395" s="149"/>
      <c r="L395" s="144"/>
      <c r="M395" s="150"/>
      <c r="T395" s="151"/>
      <c r="AT395" s="146" t="s">
        <v>144</v>
      </c>
      <c r="AU395" s="146" t="s">
        <v>83</v>
      </c>
      <c r="AV395" s="12" t="s">
        <v>83</v>
      </c>
      <c r="AW395" s="12" t="s">
        <v>32</v>
      </c>
      <c r="AX395" s="12" t="s">
        <v>75</v>
      </c>
      <c r="AY395" s="146" t="s">
        <v>136</v>
      </c>
    </row>
    <row r="396" spans="2:65" s="13" customFormat="1">
      <c r="B396" s="152"/>
      <c r="D396" s="145" t="s">
        <v>144</v>
      </c>
      <c r="E396" s="153" t="s">
        <v>1</v>
      </c>
      <c r="F396" s="154" t="s">
        <v>147</v>
      </c>
      <c r="H396" s="155">
        <v>28.76</v>
      </c>
      <c r="I396" s="156"/>
      <c r="L396" s="152"/>
      <c r="M396" s="157"/>
      <c r="T396" s="158"/>
      <c r="AT396" s="153" t="s">
        <v>144</v>
      </c>
      <c r="AU396" s="153" t="s">
        <v>83</v>
      </c>
      <c r="AV396" s="13" t="s">
        <v>143</v>
      </c>
      <c r="AW396" s="13" t="s">
        <v>32</v>
      </c>
      <c r="AX396" s="13" t="s">
        <v>79</v>
      </c>
      <c r="AY396" s="153" t="s">
        <v>136</v>
      </c>
    </row>
    <row r="397" spans="2:65" s="1" customFormat="1" ht="33" customHeight="1">
      <c r="B397" s="129"/>
      <c r="C397" s="130" t="s">
        <v>594</v>
      </c>
      <c r="D397" s="130" t="s">
        <v>139</v>
      </c>
      <c r="E397" s="131" t="s">
        <v>595</v>
      </c>
      <c r="F397" s="132" t="s">
        <v>596</v>
      </c>
      <c r="G397" s="133" t="s">
        <v>150</v>
      </c>
      <c r="H397" s="134">
        <v>8</v>
      </c>
      <c r="I397" s="135"/>
      <c r="J397" s="136">
        <f>ROUND(I397*H397,2)</f>
        <v>0</v>
      </c>
      <c r="K397" s="137"/>
      <c r="L397" s="32"/>
      <c r="M397" s="138" t="s">
        <v>1</v>
      </c>
      <c r="N397" s="139" t="s">
        <v>40</v>
      </c>
      <c r="P397" s="140">
        <f>O397*H397</f>
        <v>0</v>
      </c>
      <c r="Q397" s="140">
        <v>0</v>
      </c>
      <c r="R397" s="140">
        <f>Q397*H397</f>
        <v>0</v>
      </c>
      <c r="S397" s="140">
        <v>0</v>
      </c>
      <c r="T397" s="141">
        <f>S397*H397</f>
        <v>0</v>
      </c>
      <c r="AR397" s="142" t="s">
        <v>178</v>
      </c>
      <c r="AT397" s="142" t="s">
        <v>139</v>
      </c>
      <c r="AU397" s="142" t="s">
        <v>83</v>
      </c>
      <c r="AY397" s="17" t="s">
        <v>136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7" t="s">
        <v>79</v>
      </c>
      <c r="BK397" s="143">
        <f>ROUND(I397*H397,2)</f>
        <v>0</v>
      </c>
      <c r="BL397" s="17" t="s">
        <v>178</v>
      </c>
      <c r="BM397" s="142" t="s">
        <v>597</v>
      </c>
    </row>
    <row r="398" spans="2:65" s="1" customFormat="1" ht="24.2" customHeight="1">
      <c r="B398" s="129"/>
      <c r="C398" s="130" t="s">
        <v>392</v>
      </c>
      <c r="D398" s="130" t="s">
        <v>139</v>
      </c>
      <c r="E398" s="131" t="s">
        <v>598</v>
      </c>
      <c r="F398" s="132" t="s">
        <v>599</v>
      </c>
      <c r="G398" s="133" t="s">
        <v>142</v>
      </c>
      <c r="H398" s="134">
        <v>1.6</v>
      </c>
      <c r="I398" s="135"/>
      <c r="J398" s="136">
        <f>ROUND(I398*H398,2)</f>
        <v>0</v>
      </c>
      <c r="K398" s="137"/>
      <c r="L398" s="32"/>
      <c r="M398" s="138" t="s">
        <v>1</v>
      </c>
      <c r="N398" s="139" t="s">
        <v>40</v>
      </c>
      <c r="P398" s="140">
        <f>O398*H398</f>
        <v>0</v>
      </c>
      <c r="Q398" s="140">
        <v>1.6140000000000002E-2</v>
      </c>
      <c r="R398" s="140">
        <f>Q398*H398</f>
        <v>2.5824000000000003E-2</v>
      </c>
      <c r="S398" s="140">
        <v>0</v>
      </c>
      <c r="T398" s="141">
        <f>S398*H398</f>
        <v>0</v>
      </c>
      <c r="AR398" s="142" t="s">
        <v>178</v>
      </c>
      <c r="AT398" s="142" t="s">
        <v>139</v>
      </c>
      <c r="AU398" s="142" t="s">
        <v>83</v>
      </c>
      <c r="AY398" s="17" t="s">
        <v>136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7" t="s">
        <v>79</v>
      </c>
      <c r="BK398" s="143">
        <f>ROUND(I398*H398,2)</f>
        <v>0</v>
      </c>
      <c r="BL398" s="17" t="s">
        <v>178</v>
      </c>
      <c r="BM398" s="142" t="s">
        <v>600</v>
      </c>
    </row>
    <row r="399" spans="2:65" s="12" customFormat="1">
      <c r="B399" s="144"/>
      <c r="D399" s="145" t="s">
        <v>144</v>
      </c>
      <c r="E399" s="146" t="s">
        <v>1</v>
      </c>
      <c r="F399" s="147" t="s">
        <v>601</v>
      </c>
      <c r="H399" s="148">
        <v>1.6</v>
      </c>
      <c r="I399" s="149"/>
      <c r="L399" s="144"/>
      <c r="M399" s="150"/>
      <c r="T399" s="151"/>
      <c r="AT399" s="146" t="s">
        <v>144</v>
      </c>
      <c r="AU399" s="146" t="s">
        <v>83</v>
      </c>
      <c r="AV399" s="12" t="s">
        <v>83</v>
      </c>
      <c r="AW399" s="12" t="s">
        <v>32</v>
      </c>
      <c r="AX399" s="12" t="s">
        <v>75</v>
      </c>
      <c r="AY399" s="146" t="s">
        <v>136</v>
      </c>
    </row>
    <row r="400" spans="2:65" s="13" customFormat="1">
      <c r="B400" s="152"/>
      <c r="D400" s="145" t="s">
        <v>144</v>
      </c>
      <c r="E400" s="153" t="s">
        <v>1</v>
      </c>
      <c r="F400" s="154" t="s">
        <v>147</v>
      </c>
      <c r="H400" s="155">
        <v>1.6</v>
      </c>
      <c r="I400" s="156"/>
      <c r="L400" s="152"/>
      <c r="M400" s="157"/>
      <c r="T400" s="158"/>
      <c r="AT400" s="153" t="s">
        <v>144</v>
      </c>
      <c r="AU400" s="153" t="s">
        <v>83</v>
      </c>
      <c r="AV400" s="13" t="s">
        <v>143</v>
      </c>
      <c r="AW400" s="13" t="s">
        <v>32</v>
      </c>
      <c r="AX400" s="13" t="s">
        <v>79</v>
      </c>
      <c r="AY400" s="153" t="s">
        <v>136</v>
      </c>
    </row>
    <row r="401" spans="2:65" s="1" customFormat="1" ht="24.2" customHeight="1">
      <c r="B401" s="129"/>
      <c r="C401" s="130" t="s">
        <v>602</v>
      </c>
      <c r="D401" s="130" t="s">
        <v>139</v>
      </c>
      <c r="E401" s="131" t="s">
        <v>603</v>
      </c>
      <c r="F401" s="132" t="s">
        <v>604</v>
      </c>
      <c r="G401" s="133" t="s">
        <v>272</v>
      </c>
      <c r="H401" s="134">
        <v>2.145</v>
      </c>
      <c r="I401" s="135"/>
      <c r="J401" s="136">
        <f>ROUND(I401*H401,2)</f>
        <v>0</v>
      </c>
      <c r="K401" s="137"/>
      <c r="L401" s="32"/>
      <c r="M401" s="138" t="s">
        <v>1</v>
      </c>
      <c r="N401" s="139" t="s">
        <v>40</v>
      </c>
      <c r="P401" s="140">
        <f>O401*H401</f>
        <v>0</v>
      </c>
      <c r="Q401" s="140">
        <v>0</v>
      </c>
      <c r="R401" s="140">
        <f>Q401*H401</f>
        <v>0</v>
      </c>
      <c r="S401" s="140">
        <v>0</v>
      </c>
      <c r="T401" s="141">
        <f>S401*H401</f>
        <v>0</v>
      </c>
      <c r="AR401" s="142" t="s">
        <v>178</v>
      </c>
      <c r="AT401" s="142" t="s">
        <v>139</v>
      </c>
      <c r="AU401" s="142" t="s">
        <v>83</v>
      </c>
      <c r="AY401" s="17" t="s">
        <v>136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7" t="s">
        <v>79</v>
      </c>
      <c r="BK401" s="143">
        <f>ROUND(I401*H401,2)</f>
        <v>0</v>
      </c>
      <c r="BL401" s="17" t="s">
        <v>178</v>
      </c>
      <c r="BM401" s="142" t="s">
        <v>605</v>
      </c>
    </row>
    <row r="402" spans="2:65" s="11" customFormat="1" ht="22.9" customHeight="1">
      <c r="B402" s="117"/>
      <c r="D402" s="118" t="s">
        <v>74</v>
      </c>
      <c r="E402" s="127" t="s">
        <v>606</v>
      </c>
      <c r="F402" s="127" t="s">
        <v>607</v>
      </c>
      <c r="I402" s="120"/>
      <c r="J402" s="128">
        <f>BK402</f>
        <v>0</v>
      </c>
      <c r="L402" s="117"/>
      <c r="M402" s="122"/>
      <c r="P402" s="123">
        <f>SUM(P403:P421)</f>
        <v>0</v>
      </c>
      <c r="R402" s="123">
        <f>SUM(R403:R421)</f>
        <v>3.3800000000000004E-2</v>
      </c>
      <c r="T402" s="124">
        <f>SUM(T403:T421)</f>
        <v>0</v>
      </c>
      <c r="AR402" s="118" t="s">
        <v>83</v>
      </c>
      <c r="AT402" s="125" t="s">
        <v>74</v>
      </c>
      <c r="AU402" s="125" t="s">
        <v>79</v>
      </c>
      <c r="AY402" s="118" t="s">
        <v>136</v>
      </c>
      <c r="BK402" s="126">
        <f>SUM(BK403:BK421)</f>
        <v>0</v>
      </c>
    </row>
    <row r="403" spans="2:65" s="1" customFormat="1" ht="24.2" customHeight="1">
      <c r="B403" s="129"/>
      <c r="C403" s="130" t="s">
        <v>396</v>
      </c>
      <c r="D403" s="130" t="s">
        <v>139</v>
      </c>
      <c r="E403" s="131" t="s">
        <v>608</v>
      </c>
      <c r="F403" s="132" t="s">
        <v>609</v>
      </c>
      <c r="G403" s="133" t="s">
        <v>150</v>
      </c>
      <c r="H403" s="134">
        <v>4</v>
      </c>
      <c r="I403" s="135"/>
      <c r="J403" s="136">
        <f>ROUND(I403*H403,2)</f>
        <v>0</v>
      </c>
      <c r="K403" s="137"/>
      <c r="L403" s="32"/>
      <c r="M403" s="138" t="s">
        <v>1</v>
      </c>
      <c r="N403" s="139" t="s">
        <v>40</v>
      </c>
      <c r="P403" s="140">
        <f>O403*H403</f>
        <v>0</v>
      </c>
      <c r="Q403" s="140">
        <v>0</v>
      </c>
      <c r="R403" s="140">
        <f>Q403*H403</f>
        <v>0</v>
      </c>
      <c r="S403" s="140">
        <v>0</v>
      </c>
      <c r="T403" s="141">
        <f>S403*H403</f>
        <v>0</v>
      </c>
      <c r="AR403" s="142" t="s">
        <v>178</v>
      </c>
      <c r="AT403" s="142" t="s">
        <v>139</v>
      </c>
      <c r="AU403" s="142" t="s">
        <v>83</v>
      </c>
      <c r="AY403" s="17" t="s">
        <v>136</v>
      </c>
      <c r="BE403" s="143">
        <f>IF(N403="základní",J403,0)</f>
        <v>0</v>
      </c>
      <c r="BF403" s="143">
        <f>IF(N403="snížená",J403,0)</f>
        <v>0</v>
      </c>
      <c r="BG403" s="143">
        <f>IF(N403="zákl. přenesená",J403,0)</f>
        <v>0</v>
      </c>
      <c r="BH403" s="143">
        <f>IF(N403="sníž. přenesená",J403,0)</f>
        <v>0</v>
      </c>
      <c r="BI403" s="143">
        <f>IF(N403="nulová",J403,0)</f>
        <v>0</v>
      </c>
      <c r="BJ403" s="17" t="s">
        <v>79</v>
      </c>
      <c r="BK403" s="143">
        <f>ROUND(I403*H403,2)</f>
        <v>0</v>
      </c>
      <c r="BL403" s="17" t="s">
        <v>178</v>
      </c>
      <c r="BM403" s="142" t="s">
        <v>610</v>
      </c>
    </row>
    <row r="404" spans="2:65" s="12" customFormat="1">
      <c r="B404" s="144"/>
      <c r="D404" s="145" t="s">
        <v>144</v>
      </c>
      <c r="E404" s="146" t="s">
        <v>1</v>
      </c>
      <c r="F404" s="147" t="s">
        <v>611</v>
      </c>
      <c r="H404" s="148">
        <v>4</v>
      </c>
      <c r="I404" s="149"/>
      <c r="L404" s="144"/>
      <c r="M404" s="150"/>
      <c r="T404" s="151"/>
      <c r="AT404" s="146" t="s">
        <v>144</v>
      </c>
      <c r="AU404" s="146" t="s">
        <v>83</v>
      </c>
      <c r="AV404" s="12" t="s">
        <v>83</v>
      </c>
      <c r="AW404" s="12" t="s">
        <v>32</v>
      </c>
      <c r="AX404" s="12" t="s">
        <v>75</v>
      </c>
      <c r="AY404" s="146" t="s">
        <v>136</v>
      </c>
    </row>
    <row r="405" spans="2:65" s="13" customFormat="1">
      <c r="B405" s="152"/>
      <c r="D405" s="145" t="s">
        <v>144</v>
      </c>
      <c r="E405" s="153" t="s">
        <v>1</v>
      </c>
      <c r="F405" s="154" t="s">
        <v>147</v>
      </c>
      <c r="H405" s="155">
        <v>4</v>
      </c>
      <c r="I405" s="156"/>
      <c r="L405" s="152"/>
      <c r="M405" s="157"/>
      <c r="T405" s="158"/>
      <c r="AT405" s="153" t="s">
        <v>144</v>
      </c>
      <c r="AU405" s="153" t="s">
        <v>83</v>
      </c>
      <c r="AV405" s="13" t="s">
        <v>143</v>
      </c>
      <c r="AW405" s="13" t="s">
        <v>32</v>
      </c>
      <c r="AX405" s="13" t="s">
        <v>79</v>
      </c>
      <c r="AY405" s="153" t="s">
        <v>136</v>
      </c>
    </row>
    <row r="406" spans="2:65" s="1" customFormat="1" ht="24.2" customHeight="1">
      <c r="B406" s="129"/>
      <c r="C406" s="166" t="s">
        <v>612</v>
      </c>
      <c r="D406" s="166" t="s">
        <v>208</v>
      </c>
      <c r="E406" s="167" t="s">
        <v>613</v>
      </c>
      <c r="F406" s="168" t="s">
        <v>614</v>
      </c>
      <c r="G406" s="169" t="s">
        <v>150</v>
      </c>
      <c r="H406" s="170">
        <v>2</v>
      </c>
      <c r="I406" s="171"/>
      <c r="J406" s="172">
        <f t="shared" ref="J406:J421" si="20">ROUND(I406*H406,2)</f>
        <v>0</v>
      </c>
      <c r="K406" s="173"/>
      <c r="L406" s="174"/>
      <c r="M406" s="175" t="s">
        <v>1</v>
      </c>
      <c r="N406" s="176" t="s">
        <v>40</v>
      </c>
      <c r="P406" s="140">
        <f t="shared" ref="P406:P421" si="21">O406*H406</f>
        <v>0</v>
      </c>
      <c r="Q406" s="140">
        <v>0</v>
      </c>
      <c r="R406" s="140">
        <f t="shared" ref="R406:R421" si="22">Q406*H406</f>
        <v>0</v>
      </c>
      <c r="S406" s="140">
        <v>0</v>
      </c>
      <c r="T406" s="141">
        <f t="shared" ref="T406:T421" si="23">S406*H406</f>
        <v>0</v>
      </c>
      <c r="AR406" s="142" t="s">
        <v>221</v>
      </c>
      <c r="AT406" s="142" t="s">
        <v>208</v>
      </c>
      <c r="AU406" s="142" t="s">
        <v>83</v>
      </c>
      <c r="AY406" s="17" t="s">
        <v>136</v>
      </c>
      <c r="BE406" s="143">
        <f t="shared" ref="BE406:BE421" si="24">IF(N406="základní",J406,0)</f>
        <v>0</v>
      </c>
      <c r="BF406" s="143">
        <f t="shared" ref="BF406:BF421" si="25">IF(N406="snížená",J406,0)</f>
        <v>0</v>
      </c>
      <c r="BG406" s="143">
        <f t="shared" ref="BG406:BG421" si="26">IF(N406="zákl. přenesená",J406,0)</f>
        <v>0</v>
      </c>
      <c r="BH406" s="143">
        <f t="shared" ref="BH406:BH421" si="27">IF(N406="sníž. přenesená",J406,0)</f>
        <v>0</v>
      </c>
      <c r="BI406" s="143">
        <f t="shared" ref="BI406:BI421" si="28">IF(N406="nulová",J406,0)</f>
        <v>0</v>
      </c>
      <c r="BJ406" s="17" t="s">
        <v>79</v>
      </c>
      <c r="BK406" s="143">
        <f t="shared" ref="BK406:BK421" si="29">ROUND(I406*H406,2)</f>
        <v>0</v>
      </c>
      <c r="BL406" s="17" t="s">
        <v>178</v>
      </c>
      <c r="BM406" s="142" t="s">
        <v>615</v>
      </c>
    </row>
    <row r="407" spans="2:65" s="1" customFormat="1" ht="24.2" customHeight="1">
      <c r="B407" s="129"/>
      <c r="C407" s="166" t="s">
        <v>399</v>
      </c>
      <c r="D407" s="166" t="s">
        <v>208</v>
      </c>
      <c r="E407" s="167" t="s">
        <v>616</v>
      </c>
      <c r="F407" s="168" t="s">
        <v>617</v>
      </c>
      <c r="G407" s="169" t="s">
        <v>150</v>
      </c>
      <c r="H407" s="170">
        <v>2</v>
      </c>
      <c r="I407" s="171"/>
      <c r="J407" s="172">
        <f t="shared" si="20"/>
        <v>0</v>
      </c>
      <c r="K407" s="173"/>
      <c r="L407" s="174"/>
      <c r="M407" s="175" t="s">
        <v>1</v>
      </c>
      <c r="N407" s="176" t="s">
        <v>40</v>
      </c>
      <c r="P407" s="140">
        <f t="shared" si="21"/>
        <v>0</v>
      </c>
      <c r="Q407" s="140">
        <v>1.4500000000000001E-2</v>
      </c>
      <c r="R407" s="140">
        <f t="shared" si="22"/>
        <v>2.9000000000000001E-2</v>
      </c>
      <c r="S407" s="140">
        <v>0</v>
      </c>
      <c r="T407" s="141">
        <f t="shared" si="23"/>
        <v>0</v>
      </c>
      <c r="AR407" s="142" t="s">
        <v>221</v>
      </c>
      <c r="AT407" s="142" t="s">
        <v>208</v>
      </c>
      <c r="AU407" s="142" t="s">
        <v>83</v>
      </c>
      <c r="AY407" s="17" t="s">
        <v>136</v>
      </c>
      <c r="BE407" s="143">
        <f t="shared" si="24"/>
        <v>0</v>
      </c>
      <c r="BF407" s="143">
        <f t="shared" si="25"/>
        <v>0</v>
      </c>
      <c r="BG407" s="143">
        <f t="shared" si="26"/>
        <v>0</v>
      </c>
      <c r="BH407" s="143">
        <f t="shared" si="27"/>
        <v>0</v>
      </c>
      <c r="BI407" s="143">
        <f t="shared" si="28"/>
        <v>0</v>
      </c>
      <c r="BJ407" s="17" t="s">
        <v>79</v>
      </c>
      <c r="BK407" s="143">
        <f t="shared" si="29"/>
        <v>0</v>
      </c>
      <c r="BL407" s="17" t="s">
        <v>178</v>
      </c>
      <c r="BM407" s="142" t="s">
        <v>618</v>
      </c>
    </row>
    <row r="408" spans="2:65" s="1" customFormat="1" ht="24.2" customHeight="1">
      <c r="B408" s="129"/>
      <c r="C408" s="130" t="s">
        <v>619</v>
      </c>
      <c r="D408" s="130" t="s">
        <v>139</v>
      </c>
      <c r="E408" s="131" t="s">
        <v>620</v>
      </c>
      <c r="F408" s="132" t="s">
        <v>621</v>
      </c>
      <c r="G408" s="133" t="s">
        <v>150</v>
      </c>
      <c r="H408" s="134">
        <v>2</v>
      </c>
      <c r="I408" s="135"/>
      <c r="J408" s="136">
        <f t="shared" si="20"/>
        <v>0</v>
      </c>
      <c r="K408" s="137"/>
      <c r="L408" s="32"/>
      <c r="M408" s="138" t="s">
        <v>1</v>
      </c>
      <c r="N408" s="139" t="s">
        <v>40</v>
      </c>
      <c r="P408" s="140">
        <f t="shared" si="21"/>
        <v>0</v>
      </c>
      <c r="Q408" s="140">
        <v>0</v>
      </c>
      <c r="R408" s="140">
        <f t="shared" si="22"/>
        <v>0</v>
      </c>
      <c r="S408" s="140">
        <v>0</v>
      </c>
      <c r="T408" s="141">
        <f t="shared" si="23"/>
        <v>0</v>
      </c>
      <c r="AR408" s="142" t="s">
        <v>178</v>
      </c>
      <c r="AT408" s="142" t="s">
        <v>139</v>
      </c>
      <c r="AU408" s="142" t="s">
        <v>83</v>
      </c>
      <c r="AY408" s="17" t="s">
        <v>136</v>
      </c>
      <c r="BE408" s="143">
        <f t="shared" si="24"/>
        <v>0</v>
      </c>
      <c r="BF408" s="143">
        <f t="shared" si="25"/>
        <v>0</v>
      </c>
      <c r="BG408" s="143">
        <f t="shared" si="26"/>
        <v>0</v>
      </c>
      <c r="BH408" s="143">
        <f t="shared" si="27"/>
        <v>0</v>
      </c>
      <c r="BI408" s="143">
        <f t="shared" si="28"/>
        <v>0</v>
      </c>
      <c r="BJ408" s="17" t="s">
        <v>79</v>
      </c>
      <c r="BK408" s="143">
        <f t="shared" si="29"/>
        <v>0</v>
      </c>
      <c r="BL408" s="17" t="s">
        <v>178</v>
      </c>
      <c r="BM408" s="142" t="s">
        <v>622</v>
      </c>
    </row>
    <row r="409" spans="2:65" s="1" customFormat="1" ht="24.2" customHeight="1">
      <c r="B409" s="129"/>
      <c r="C409" s="166" t="s">
        <v>403</v>
      </c>
      <c r="D409" s="166" t="s">
        <v>208</v>
      </c>
      <c r="E409" s="167" t="s">
        <v>623</v>
      </c>
      <c r="F409" s="168" t="s">
        <v>624</v>
      </c>
      <c r="G409" s="169" t="s">
        <v>150</v>
      </c>
      <c r="H409" s="170">
        <v>2</v>
      </c>
      <c r="I409" s="171"/>
      <c r="J409" s="172">
        <f t="shared" si="20"/>
        <v>0</v>
      </c>
      <c r="K409" s="173"/>
      <c r="L409" s="174"/>
      <c r="M409" s="175" t="s">
        <v>1</v>
      </c>
      <c r="N409" s="176" t="s">
        <v>40</v>
      </c>
      <c r="P409" s="140">
        <f t="shared" si="21"/>
        <v>0</v>
      </c>
      <c r="Q409" s="140">
        <v>0</v>
      </c>
      <c r="R409" s="140">
        <f t="shared" si="22"/>
        <v>0</v>
      </c>
      <c r="S409" s="140">
        <v>0</v>
      </c>
      <c r="T409" s="141">
        <f t="shared" si="23"/>
        <v>0</v>
      </c>
      <c r="AR409" s="142" t="s">
        <v>221</v>
      </c>
      <c r="AT409" s="142" t="s">
        <v>208</v>
      </c>
      <c r="AU409" s="142" t="s">
        <v>83</v>
      </c>
      <c r="AY409" s="17" t="s">
        <v>136</v>
      </c>
      <c r="BE409" s="143">
        <f t="shared" si="24"/>
        <v>0</v>
      </c>
      <c r="BF409" s="143">
        <f t="shared" si="25"/>
        <v>0</v>
      </c>
      <c r="BG409" s="143">
        <f t="shared" si="26"/>
        <v>0</v>
      </c>
      <c r="BH409" s="143">
        <f t="shared" si="27"/>
        <v>0</v>
      </c>
      <c r="BI409" s="143">
        <f t="shared" si="28"/>
        <v>0</v>
      </c>
      <c r="BJ409" s="17" t="s">
        <v>79</v>
      </c>
      <c r="BK409" s="143">
        <f t="shared" si="29"/>
        <v>0</v>
      </c>
      <c r="BL409" s="17" t="s">
        <v>178</v>
      </c>
      <c r="BM409" s="142" t="s">
        <v>625</v>
      </c>
    </row>
    <row r="410" spans="2:65" s="1" customFormat="1" ht="24.2" customHeight="1">
      <c r="B410" s="129"/>
      <c r="C410" s="130" t="s">
        <v>626</v>
      </c>
      <c r="D410" s="130" t="s">
        <v>139</v>
      </c>
      <c r="E410" s="131" t="s">
        <v>627</v>
      </c>
      <c r="F410" s="132" t="s">
        <v>628</v>
      </c>
      <c r="G410" s="133" t="s">
        <v>150</v>
      </c>
      <c r="H410" s="134">
        <v>2</v>
      </c>
      <c r="I410" s="135"/>
      <c r="J410" s="136">
        <f t="shared" si="20"/>
        <v>0</v>
      </c>
      <c r="K410" s="137"/>
      <c r="L410" s="32"/>
      <c r="M410" s="138" t="s">
        <v>1</v>
      </c>
      <c r="N410" s="139" t="s">
        <v>40</v>
      </c>
      <c r="P410" s="140">
        <f t="shared" si="21"/>
        <v>0</v>
      </c>
      <c r="Q410" s="140">
        <v>0</v>
      </c>
      <c r="R410" s="140">
        <f t="shared" si="22"/>
        <v>0</v>
      </c>
      <c r="S410" s="140">
        <v>0</v>
      </c>
      <c r="T410" s="141">
        <f t="shared" si="23"/>
        <v>0</v>
      </c>
      <c r="AR410" s="142" t="s">
        <v>178</v>
      </c>
      <c r="AT410" s="142" t="s">
        <v>139</v>
      </c>
      <c r="AU410" s="142" t="s">
        <v>83</v>
      </c>
      <c r="AY410" s="17" t="s">
        <v>136</v>
      </c>
      <c r="BE410" s="143">
        <f t="shared" si="24"/>
        <v>0</v>
      </c>
      <c r="BF410" s="143">
        <f t="shared" si="25"/>
        <v>0</v>
      </c>
      <c r="BG410" s="143">
        <f t="shared" si="26"/>
        <v>0</v>
      </c>
      <c r="BH410" s="143">
        <f t="shared" si="27"/>
        <v>0</v>
      </c>
      <c r="BI410" s="143">
        <f t="shared" si="28"/>
        <v>0</v>
      </c>
      <c r="BJ410" s="17" t="s">
        <v>79</v>
      </c>
      <c r="BK410" s="143">
        <f t="shared" si="29"/>
        <v>0</v>
      </c>
      <c r="BL410" s="17" t="s">
        <v>178</v>
      </c>
      <c r="BM410" s="142" t="s">
        <v>629</v>
      </c>
    </row>
    <row r="411" spans="2:65" s="1" customFormat="1" ht="16.5" customHeight="1">
      <c r="B411" s="129"/>
      <c r="C411" s="166" t="s">
        <v>406</v>
      </c>
      <c r="D411" s="166" t="s">
        <v>208</v>
      </c>
      <c r="E411" s="167" t="s">
        <v>630</v>
      </c>
      <c r="F411" s="168" t="s">
        <v>631</v>
      </c>
      <c r="G411" s="169" t="s">
        <v>150</v>
      </c>
      <c r="H411" s="170">
        <v>2</v>
      </c>
      <c r="I411" s="171"/>
      <c r="J411" s="172">
        <f t="shared" si="20"/>
        <v>0</v>
      </c>
      <c r="K411" s="173"/>
      <c r="L411" s="174"/>
      <c r="M411" s="175" t="s">
        <v>1</v>
      </c>
      <c r="N411" s="176" t="s">
        <v>40</v>
      </c>
      <c r="P411" s="140">
        <f t="shared" si="21"/>
        <v>0</v>
      </c>
      <c r="Q411" s="140">
        <v>2.3999999999999998E-3</v>
      </c>
      <c r="R411" s="140">
        <f t="shared" si="22"/>
        <v>4.7999999999999996E-3</v>
      </c>
      <c r="S411" s="140">
        <v>0</v>
      </c>
      <c r="T411" s="141">
        <f t="shared" si="23"/>
        <v>0</v>
      </c>
      <c r="AR411" s="142" t="s">
        <v>221</v>
      </c>
      <c r="AT411" s="142" t="s">
        <v>208</v>
      </c>
      <c r="AU411" s="142" t="s">
        <v>83</v>
      </c>
      <c r="AY411" s="17" t="s">
        <v>136</v>
      </c>
      <c r="BE411" s="143">
        <f t="shared" si="24"/>
        <v>0</v>
      </c>
      <c r="BF411" s="143">
        <f t="shared" si="25"/>
        <v>0</v>
      </c>
      <c r="BG411" s="143">
        <f t="shared" si="26"/>
        <v>0</v>
      </c>
      <c r="BH411" s="143">
        <f t="shared" si="27"/>
        <v>0</v>
      </c>
      <c r="BI411" s="143">
        <f t="shared" si="28"/>
        <v>0</v>
      </c>
      <c r="BJ411" s="17" t="s">
        <v>79</v>
      </c>
      <c r="BK411" s="143">
        <f t="shared" si="29"/>
        <v>0</v>
      </c>
      <c r="BL411" s="17" t="s">
        <v>178</v>
      </c>
      <c r="BM411" s="142" t="s">
        <v>632</v>
      </c>
    </row>
    <row r="412" spans="2:65" s="1" customFormat="1" ht="16.5" customHeight="1">
      <c r="B412" s="129"/>
      <c r="C412" s="130" t="s">
        <v>633</v>
      </c>
      <c r="D412" s="130" t="s">
        <v>139</v>
      </c>
      <c r="E412" s="131" t="s">
        <v>634</v>
      </c>
      <c r="F412" s="132" t="s">
        <v>635</v>
      </c>
      <c r="G412" s="133" t="s">
        <v>150</v>
      </c>
      <c r="H412" s="134">
        <v>7</v>
      </c>
      <c r="I412" s="135"/>
      <c r="J412" s="136">
        <f t="shared" si="20"/>
        <v>0</v>
      </c>
      <c r="K412" s="137"/>
      <c r="L412" s="32"/>
      <c r="M412" s="138" t="s">
        <v>1</v>
      </c>
      <c r="N412" s="139" t="s">
        <v>40</v>
      </c>
      <c r="P412" s="140">
        <f t="shared" si="21"/>
        <v>0</v>
      </c>
      <c r="Q412" s="140">
        <v>0</v>
      </c>
      <c r="R412" s="140">
        <f t="shared" si="22"/>
        <v>0</v>
      </c>
      <c r="S412" s="140">
        <v>0</v>
      </c>
      <c r="T412" s="141">
        <f t="shared" si="23"/>
        <v>0</v>
      </c>
      <c r="AR412" s="142" t="s">
        <v>178</v>
      </c>
      <c r="AT412" s="142" t="s">
        <v>139</v>
      </c>
      <c r="AU412" s="142" t="s">
        <v>83</v>
      </c>
      <c r="AY412" s="17" t="s">
        <v>136</v>
      </c>
      <c r="BE412" s="143">
        <f t="shared" si="24"/>
        <v>0</v>
      </c>
      <c r="BF412" s="143">
        <f t="shared" si="25"/>
        <v>0</v>
      </c>
      <c r="BG412" s="143">
        <f t="shared" si="26"/>
        <v>0</v>
      </c>
      <c r="BH412" s="143">
        <f t="shared" si="27"/>
        <v>0</v>
      </c>
      <c r="BI412" s="143">
        <f t="shared" si="28"/>
        <v>0</v>
      </c>
      <c r="BJ412" s="17" t="s">
        <v>79</v>
      </c>
      <c r="BK412" s="143">
        <f t="shared" si="29"/>
        <v>0</v>
      </c>
      <c r="BL412" s="17" t="s">
        <v>178</v>
      </c>
      <c r="BM412" s="142" t="s">
        <v>636</v>
      </c>
    </row>
    <row r="413" spans="2:65" s="1" customFormat="1" ht="21.75" customHeight="1">
      <c r="B413" s="129"/>
      <c r="C413" s="130" t="s">
        <v>410</v>
      </c>
      <c r="D413" s="130" t="s">
        <v>139</v>
      </c>
      <c r="E413" s="131" t="s">
        <v>637</v>
      </c>
      <c r="F413" s="132" t="s">
        <v>638</v>
      </c>
      <c r="G413" s="133" t="s">
        <v>150</v>
      </c>
      <c r="H413" s="134">
        <v>7</v>
      </c>
      <c r="I413" s="135"/>
      <c r="J413" s="136">
        <f t="shared" si="20"/>
        <v>0</v>
      </c>
      <c r="K413" s="137"/>
      <c r="L413" s="32"/>
      <c r="M413" s="138" t="s">
        <v>1</v>
      </c>
      <c r="N413" s="139" t="s">
        <v>40</v>
      </c>
      <c r="P413" s="140">
        <f t="shared" si="21"/>
        <v>0</v>
      </c>
      <c r="Q413" s="140">
        <v>0</v>
      </c>
      <c r="R413" s="140">
        <f t="shared" si="22"/>
        <v>0</v>
      </c>
      <c r="S413" s="140">
        <v>0</v>
      </c>
      <c r="T413" s="141">
        <f t="shared" si="23"/>
        <v>0</v>
      </c>
      <c r="AR413" s="142" t="s">
        <v>178</v>
      </c>
      <c r="AT413" s="142" t="s">
        <v>139</v>
      </c>
      <c r="AU413" s="142" t="s">
        <v>83</v>
      </c>
      <c r="AY413" s="17" t="s">
        <v>136</v>
      </c>
      <c r="BE413" s="143">
        <f t="shared" si="24"/>
        <v>0</v>
      </c>
      <c r="BF413" s="143">
        <f t="shared" si="25"/>
        <v>0</v>
      </c>
      <c r="BG413" s="143">
        <f t="shared" si="26"/>
        <v>0</v>
      </c>
      <c r="BH413" s="143">
        <f t="shared" si="27"/>
        <v>0</v>
      </c>
      <c r="BI413" s="143">
        <f t="shared" si="28"/>
        <v>0</v>
      </c>
      <c r="BJ413" s="17" t="s">
        <v>79</v>
      </c>
      <c r="BK413" s="143">
        <f t="shared" si="29"/>
        <v>0</v>
      </c>
      <c r="BL413" s="17" t="s">
        <v>178</v>
      </c>
      <c r="BM413" s="142" t="s">
        <v>639</v>
      </c>
    </row>
    <row r="414" spans="2:65" s="1" customFormat="1" ht="16.5" customHeight="1">
      <c r="B414" s="129"/>
      <c r="C414" s="166" t="s">
        <v>640</v>
      </c>
      <c r="D414" s="166" t="s">
        <v>208</v>
      </c>
      <c r="E414" s="167" t="s">
        <v>641</v>
      </c>
      <c r="F414" s="168" t="s">
        <v>642</v>
      </c>
      <c r="G414" s="169" t="s">
        <v>150</v>
      </c>
      <c r="H414" s="170">
        <v>2</v>
      </c>
      <c r="I414" s="171"/>
      <c r="J414" s="172">
        <f t="shared" si="20"/>
        <v>0</v>
      </c>
      <c r="K414" s="173"/>
      <c r="L414" s="174"/>
      <c r="M414" s="175" t="s">
        <v>1</v>
      </c>
      <c r="N414" s="176" t="s">
        <v>40</v>
      </c>
      <c r="P414" s="140">
        <f t="shared" si="21"/>
        <v>0</v>
      </c>
      <c r="Q414" s="140">
        <v>0</v>
      </c>
      <c r="R414" s="140">
        <f t="shared" si="22"/>
        <v>0</v>
      </c>
      <c r="S414" s="140">
        <v>0</v>
      </c>
      <c r="T414" s="141">
        <f t="shared" si="23"/>
        <v>0</v>
      </c>
      <c r="AR414" s="142" t="s">
        <v>221</v>
      </c>
      <c r="AT414" s="142" t="s">
        <v>208</v>
      </c>
      <c r="AU414" s="142" t="s">
        <v>83</v>
      </c>
      <c r="AY414" s="17" t="s">
        <v>136</v>
      </c>
      <c r="BE414" s="143">
        <f t="shared" si="24"/>
        <v>0</v>
      </c>
      <c r="BF414" s="143">
        <f t="shared" si="25"/>
        <v>0</v>
      </c>
      <c r="BG414" s="143">
        <f t="shared" si="26"/>
        <v>0</v>
      </c>
      <c r="BH414" s="143">
        <f t="shared" si="27"/>
        <v>0</v>
      </c>
      <c r="BI414" s="143">
        <f t="shared" si="28"/>
        <v>0</v>
      </c>
      <c r="BJ414" s="17" t="s">
        <v>79</v>
      </c>
      <c r="BK414" s="143">
        <f t="shared" si="29"/>
        <v>0</v>
      </c>
      <c r="BL414" s="17" t="s">
        <v>178</v>
      </c>
      <c r="BM414" s="142" t="s">
        <v>643</v>
      </c>
    </row>
    <row r="415" spans="2:65" s="1" customFormat="1" ht="16.5" customHeight="1">
      <c r="B415" s="129"/>
      <c r="C415" s="130" t="s">
        <v>413</v>
      </c>
      <c r="D415" s="130" t="s">
        <v>139</v>
      </c>
      <c r="E415" s="131" t="s">
        <v>644</v>
      </c>
      <c r="F415" s="132" t="s">
        <v>645</v>
      </c>
      <c r="G415" s="133" t="s">
        <v>150</v>
      </c>
      <c r="H415" s="134">
        <v>2</v>
      </c>
      <c r="I415" s="135"/>
      <c r="J415" s="136">
        <f t="shared" si="20"/>
        <v>0</v>
      </c>
      <c r="K415" s="137"/>
      <c r="L415" s="32"/>
      <c r="M415" s="138" t="s">
        <v>1</v>
      </c>
      <c r="N415" s="139" t="s">
        <v>40</v>
      </c>
      <c r="P415" s="140">
        <f t="shared" si="21"/>
        <v>0</v>
      </c>
      <c r="Q415" s="140">
        <v>0</v>
      </c>
      <c r="R415" s="140">
        <f t="shared" si="22"/>
        <v>0</v>
      </c>
      <c r="S415" s="140">
        <v>0</v>
      </c>
      <c r="T415" s="141">
        <f t="shared" si="23"/>
        <v>0</v>
      </c>
      <c r="AR415" s="142" t="s">
        <v>178</v>
      </c>
      <c r="AT415" s="142" t="s">
        <v>139</v>
      </c>
      <c r="AU415" s="142" t="s">
        <v>83</v>
      </c>
      <c r="AY415" s="17" t="s">
        <v>136</v>
      </c>
      <c r="BE415" s="143">
        <f t="shared" si="24"/>
        <v>0</v>
      </c>
      <c r="BF415" s="143">
        <f t="shared" si="25"/>
        <v>0</v>
      </c>
      <c r="BG415" s="143">
        <f t="shared" si="26"/>
        <v>0</v>
      </c>
      <c r="BH415" s="143">
        <f t="shared" si="27"/>
        <v>0</v>
      </c>
      <c r="BI415" s="143">
        <f t="shared" si="28"/>
        <v>0</v>
      </c>
      <c r="BJ415" s="17" t="s">
        <v>79</v>
      </c>
      <c r="BK415" s="143">
        <f t="shared" si="29"/>
        <v>0</v>
      </c>
      <c r="BL415" s="17" t="s">
        <v>178</v>
      </c>
      <c r="BM415" s="142" t="s">
        <v>646</v>
      </c>
    </row>
    <row r="416" spans="2:65" s="1" customFormat="1" ht="16.5" customHeight="1">
      <c r="B416" s="129"/>
      <c r="C416" s="166" t="s">
        <v>647</v>
      </c>
      <c r="D416" s="166" t="s">
        <v>208</v>
      </c>
      <c r="E416" s="167" t="s">
        <v>648</v>
      </c>
      <c r="F416" s="168" t="s">
        <v>649</v>
      </c>
      <c r="G416" s="169" t="s">
        <v>150</v>
      </c>
      <c r="H416" s="170">
        <v>0</v>
      </c>
      <c r="I416" s="171"/>
      <c r="J416" s="172">
        <f t="shared" si="20"/>
        <v>0</v>
      </c>
      <c r="K416" s="173"/>
      <c r="L416" s="174"/>
      <c r="M416" s="175" t="s">
        <v>1</v>
      </c>
      <c r="N416" s="176" t="s">
        <v>40</v>
      </c>
      <c r="P416" s="140">
        <f t="shared" si="21"/>
        <v>0</v>
      </c>
      <c r="Q416" s="140">
        <v>0</v>
      </c>
      <c r="R416" s="140">
        <f t="shared" si="22"/>
        <v>0</v>
      </c>
      <c r="S416" s="140">
        <v>0</v>
      </c>
      <c r="T416" s="141">
        <f t="shared" si="23"/>
        <v>0</v>
      </c>
      <c r="AR416" s="142" t="s">
        <v>221</v>
      </c>
      <c r="AT416" s="142" t="s">
        <v>208</v>
      </c>
      <c r="AU416" s="142" t="s">
        <v>83</v>
      </c>
      <c r="AY416" s="17" t="s">
        <v>136</v>
      </c>
      <c r="BE416" s="143">
        <f t="shared" si="24"/>
        <v>0</v>
      </c>
      <c r="BF416" s="143">
        <f t="shared" si="25"/>
        <v>0</v>
      </c>
      <c r="BG416" s="143">
        <f t="shared" si="26"/>
        <v>0</v>
      </c>
      <c r="BH416" s="143">
        <f t="shared" si="27"/>
        <v>0</v>
      </c>
      <c r="BI416" s="143">
        <f t="shared" si="28"/>
        <v>0</v>
      </c>
      <c r="BJ416" s="17" t="s">
        <v>79</v>
      </c>
      <c r="BK416" s="143">
        <f t="shared" si="29"/>
        <v>0</v>
      </c>
      <c r="BL416" s="17" t="s">
        <v>178</v>
      </c>
      <c r="BM416" s="142" t="s">
        <v>650</v>
      </c>
    </row>
    <row r="417" spans="2:65" s="1" customFormat="1" ht="24.2" customHeight="1">
      <c r="B417" s="129"/>
      <c r="C417" s="130" t="s">
        <v>416</v>
      </c>
      <c r="D417" s="130" t="s">
        <v>139</v>
      </c>
      <c r="E417" s="131" t="s">
        <v>651</v>
      </c>
      <c r="F417" s="132" t="s">
        <v>652</v>
      </c>
      <c r="G417" s="133" t="s">
        <v>150</v>
      </c>
      <c r="H417" s="134">
        <v>2</v>
      </c>
      <c r="I417" s="135"/>
      <c r="J417" s="136">
        <f t="shared" si="20"/>
        <v>0</v>
      </c>
      <c r="K417" s="137"/>
      <c r="L417" s="32"/>
      <c r="M417" s="138" t="s">
        <v>1</v>
      </c>
      <c r="N417" s="139" t="s">
        <v>40</v>
      </c>
      <c r="P417" s="140">
        <f t="shared" si="21"/>
        <v>0</v>
      </c>
      <c r="Q417" s="140">
        <v>0</v>
      </c>
      <c r="R417" s="140">
        <f t="shared" si="22"/>
        <v>0</v>
      </c>
      <c r="S417" s="140">
        <v>0</v>
      </c>
      <c r="T417" s="141">
        <f t="shared" si="23"/>
        <v>0</v>
      </c>
      <c r="AR417" s="142" t="s">
        <v>178</v>
      </c>
      <c r="AT417" s="142" t="s">
        <v>139</v>
      </c>
      <c r="AU417" s="142" t="s">
        <v>83</v>
      </c>
      <c r="AY417" s="17" t="s">
        <v>136</v>
      </c>
      <c r="BE417" s="143">
        <f t="shared" si="24"/>
        <v>0</v>
      </c>
      <c r="BF417" s="143">
        <f t="shared" si="25"/>
        <v>0</v>
      </c>
      <c r="BG417" s="143">
        <f t="shared" si="26"/>
        <v>0</v>
      </c>
      <c r="BH417" s="143">
        <f t="shared" si="27"/>
        <v>0</v>
      </c>
      <c r="BI417" s="143">
        <f t="shared" si="28"/>
        <v>0</v>
      </c>
      <c r="BJ417" s="17" t="s">
        <v>79</v>
      </c>
      <c r="BK417" s="143">
        <f t="shared" si="29"/>
        <v>0</v>
      </c>
      <c r="BL417" s="17" t="s">
        <v>178</v>
      </c>
      <c r="BM417" s="142" t="s">
        <v>653</v>
      </c>
    </row>
    <row r="418" spans="2:65" s="1" customFormat="1" ht="24.2" customHeight="1">
      <c r="B418" s="129"/>
      <c r="C418" s="166" t="s">
        <v>654</v>
      </c>
      <c r="D418" s="166" t="s">
        <v>208</v>
      </c>
      <c r="E418" s="167" t="s">
        <v>655</v>
      </c>
      <c r="F418" s="168" t="s">
        <v>656</v>
      </c>
      <c r="G418" s="169" t="s">
        <v>248</v>
      </c>
      <c r="H418" s="170">
        <v>2</v>
      </c>
      <c r="I418" s="171"/>
      <c r="J418" s="172">
        <f t="shared" si="20"/>
        <v>0</v>
      </c>
      <c r="K418" s="173"/>
      <c r="L418" s="174"/>
      <c r="M418" s="175" t="s">
        <v>1</v>
      </c>
      <c r="N418" s="176" t="s">
        <v>40</v>
      </c>
      <c r="P418" s="140">
        <f t="shared" si="21"/>
        <v>0</v>
      </c>
      <c r="Q418" s="140">
        <v>0</v>
      </c>
      <c r="R418" s="140">
        <f t="shared" si="22"/>
        <v>0</v>
      </c>
      <c r="S418" s="140">
        <v>0</v>
      </c>
      <c r="T418" s="141">
        <f t="shared" si="23"/>
        <v>0</v>
      </c>
      <c r="AR418" s="142" t="s">
        <v>221</v>
      </c>
      <c r="AT418" s="142" t="s">
        <v>208</v>
      </c>
      <c r="AU418" s="142" t="s">
        <v>83</v>
      </c>
      <c r="AY418" s="17" t="s">
        <v>136</v>
      </c>
      <c r="BE418" s="143">
        <f t="shared" si="24"/>
        <v>0</v>
      </c>
      <c r="BF418" s="143">
        <f t="shared" si="25"/>
        <v>0</v>
      </c>
      <c r="BG418" s="143">
        <f t="shared" si="26"/>
        <v>0</v>
      </c>
      <c r="BH418" s="143">
        <f t="shared" si="27"/>
        <v>0</v>
      </c>
      <c r="BI418" s="143">
        <f t="shared" si="28"/>
        <v>0</v>
      </c>
      <c r="BJ418" s="17" t="s">
        <v>79</v>
      </c>
      <c r="BK418" s="143">
        <f t="shared" si="29"/>
        <v>0</v>
      </c>
      <c r="BL418" s="17" t="s">
        <v>178</v>
      </c>
      <c r="BM418" s="142" t="s">
        <v>657</v>
      </c>
    </row>
    <row r="419" spans="2:65" s="1" customFormat="1" ht="16.5" customHeight="1">
      <c r="B419" s="129"/>
      <c r="C419" s="130" t="s">
        <v>419</v>
      </c>
      <c r="D419" s="130" t="s">
        <v>139</v>
      </c>
      <c r="E419" s="131" t="s">
        <v>658</v>
      </c>
      <c r="F419" s="132" t="s">
        <v>659</v>
      </c>
      <c r="G419" s="133" t="s">
        <v>150</v>
      </c>
      <c r="H419" s="134">
        <v>2</v>
      </c>
      <c r="I419" s="135"/>
      <c r="J419" s="136">
        <f t="shared" si="20"/>
        <v>0</v>
      </c>
      <c r="K419" s="137"/>
      <c r="L419" s="32"/>
      <c r="M419" s="138" t="s">
        <v>1</v>
      </c>
      <c r="N419" s="139" t="s">
        <v>40</v>
      </c>
      <c r="P419" s="140">
        <f t="shared" si="21"/>
        <v>0</v>
      </c>
      <c r="Q419" s="140">
        <v>0</v>
      </c>
      <c r="R419" s="140">
        <f t="shared" si="22"/>
        <v>0</v>
      </c>
      <c r="S419" s="140">
        <v>0</v>
      </c>
      <c r="T419" s="141">
        <f t="shared" si="23"/>
        <v>0</v>
      </c>
      <c r="AR419" s="142" t="s">
        <v>178</v>
      </c>
      <c r="AT419" s="142" t="s">
        <v>139</v>
      </c>
      <c r="AU419" s="142" t="s">
        <v>83</v>
      </c>
      <c r="AY419" s="17" t="s">
        <v>136</v>
      </c>
      <c r="BE419" s="143">
        <f t="shared" si="24"/>
        <v>0</v>
      </c>
      <c r="BF419" s="143">
        <f t="shared" si="25"/>
        <v>0</v>
      </c>
      <c r="BG419" s="143">
        <f t="shared" si="26"/>
        <v>0</v>
      </c>
      <c r="BH419" s="143">
        <f t="shared" si="27"/>
        <v>0</v>
      </c>
      <c r="BI419" s="143">
        <f t="shared" si="28"/>
        <v>0</v>
      </c>
      <c r="BJ419" s="17" t="s">
        <v>79</v>
      </c>
      <c r="BK419" s="143">
        <f t="shared" si="29"/>
        <v>0</v>
      </c>
      <c r="BL419" s="17" t="s">
        <v>178</v>
      </c>
      <c r="BM419" s="142" t="s">
        <v>660</v>
      </c>
    </row>
    <row r="420" spans="2:65" s="1" customFormat="1" ht="24.2" customHeight="1">
      <c r="B420" s="129"/>
      <c r="C420" s="166" t="s">
        <v>661</v>
      </c>
      <c r="D420" s="166" t="s">
        <v>208</v>
      </c>
      <c r="E420" s="167" t="s">
        <v>662</v>
      </c>
      <c r="F420" s="168" t="s">
        <v>663</v>
      </c>
      <c r="G420" s="169" t="s">
        <v>150</v>
      </c>
      <c r="H420" s="170">
        <v>2</v>
      </c>
      <c r="I420" s="171"/>
      <c r="J420" s="172">
        <f t="shared" si="20"/>
        <v>0</v>
      </c>
      <c r="K420" s="173"/>
      <c r="L420" s="174"/>
      <c r="M420" s="175" t="s">
        <v>1</v>
      </c>
      <c r="N420" s="176" t="s">
        <v>40</v>
      </c>
      <c r="P420" s="140">
        <f t="shared" si="21"/>
        <v>0</v>
      </c>
      <c r="Q420" s="140">
        <v>0</v>
      </c>
      <c r="R420" s="140">
        <f t="shared" si="22"/>
        <v>0</v>
      </c>
      <c r="S420" s="140">
        <v>0</v>
      </c>
      <c r="T420" s="141">
        <f t="shared" si="23"/>
        <v>0</v>
      </c>
      <c r="AR420" s="142" t="s">
        <v>221</v>
      </c>
      <c r="AT420" s="142" t="s">
        <v>208</v>
      </c>
      <c r="AU420" s="142" t="s">
        <v>83</v>
      </c>
      <c r="AY420" s="17" t="s">
        <v>136</v>
      </c>
      <c r="BE420" s="143">
        <f t="shared" si="24"/>
        <v>0</v>
      </c>
      <c r="BF420" s="143">
        <f t="shared" si="25"/>
        <v>0</v>
      </c>
      <c r="BG420" s="143">
        <f t="shared" si="26"/>
        <v>0</v>
      </c>
      <c r="BH420" s="143">
        <f t="shared" si="27"/>
        <v>0</v>
      </c>
      <c r="BI420" s="143">
        <f t="shared" si="28"/>
        <v>0</v>
      </c>
      <c r="BJ420" s="17" t="s">
        <v>79</v>
      </c>
      <c r="BK420" s="143">
        <f t="shared" si="29"/>
        <v>0</v>
      </c>
      <c r="BL420" s="17" t="s">
        <v>178</v>
      </c>
      <c r="BM420" s="142" t="s">
        <v>664</v>
      </c>
    </row>
    <row r="421" spans="2:65" s="1" customFormat="1" ht="24.2" customHeight="1">
      <c r="B421" s="129"/>
      <c r="C421" s="130" t="s">
        <v>422</v>
      </c>
      <c r="D421" s="130" t="s">
        <v>139</v>
      </c>
      <c r="E421" s="131" t="s">
        <v>665</v>
      </c>
      <c r="F421" s="132" t="s">
        <v>666</v>
      </c>
      <c r="G421" s="133" t="s">
        <v>272</v>
      </c>
      <c r="H421" s="134">
        <v>7.0999999999999994E-2</v>
      </c>
      <c r="I421" s="135"/>
      <c r="J421" s="136">
        <f t="shared" si="20"/>
        <v>0</v>
      </c>
      <c r="K421" s="137"/>
      <c r="L421" s="32"/>
      <c r="M421" s="138" t="s">
        <v>1</v>
      </c>
      <c r="N421" s="139" t="s">
        <v>40</v>
      </c>
      <c r="P421" s="140">
        <f t="shared" si="21"/>
        <v>0</v>
      </c>
      <c r="Q421" s="140">
        <v>0</v>
      </c>
      <c r="R421" s="140">
        <f t="shared" si="22"/>
        <v>0</v>
      </c>
      <c r="S421" s="140">
        <v>0</v>
      </c>
      <c r="T421" s="141">
        <f t="shared" si="23"/>
        <v>0</v>
      </c>
      <c r="AR421" s="142" t="s">
        <v>178</v>
      </c>
      <c r="AT421" s="142" t="s">
        <v>139</v>
      </c>
      <c r="AU421" s="142" t="s">
        <v>83</v>
      </c>
      <c r="AY421" s="17" t="s">
        <v>136</v>
      </c>
      <c r="BE421" s="143">
        <f t="shared" si="24"/>
        <v>0</v>
      </c>
      <c r="BF421" s="143">
        <f t="shared" si="25"/>
        <v>0</v>
      </c>
      <c r="BG421" s="143">
        <f t="shared" si="26"/>
        <v>0</v>
      </c>
      <c r="BH421" s="143">
        <f t="shared" si="27"/>
        <v>0</v>
      </c>
      <c r="BI421" s="143">
        <f t="shared" si="28"/>
        <v>0</v>
      </c>
      <c r="BJ421" s="17" t="s">
        <v>79</v>
      </c>
      <c r="BK421" s="143">
        <f t="shared" si="29"/>
        <v>0</v>
      </c>
      <c r="BL421" s="17" t="s">
        <v>178</v>
      </c>
      <c r="BM421" s="142" t="s">
        <v>667</v>
      </c>
    </row>
    <row r="422" spans="2:65" s="11" customFormat="1" ht="22.9" customHeight="1">
      <c r="B422" s="117"/>
      <c r="D422" s="118" t="s">
        <v>74</v>
      </c>
      <c r="E422" s="127" t="s">
        <v>668</v>
      </c>
      <c r="F422" s="127" t="s">
        <v>669</v>
      </c>
      <c r="I422" s="120"/>
      <c r="J422" s="128">
        <f>BK422</f>
        <v>0</v>
      </c>
      <c r="L422" s="117"/>
      <c r="M422" s="122"/>
      <c r="P422" s="123">
        <f>SUM(P423:P425)</f>
        <v>0</v>
      </c>
      <c r="R422" s="123">
        <f>SUM(R423:R425)</f>
        <v>0</v>
      </c>
      <c r="T422" s="124">
        <f>SUM(T423:T425)</f>
        <v>0</v>
      </c>
      <c r="AR422" s="118" t="s">
        <v>83</v>
      </c>
      <c r="AT422" s="125" t="s">
        <v>74</v>
      </c>
      <c r="AU422" s="125" t="s">
        <v>79</v>
      </c>
      <c r="AY422" s="118" t="s">
        <v>136</v>
      </c>
      <c r="BK422" s="126">
        <f>SUM(BK423:BK425)</f>
        <v>0</v>
      </c>
    </row>
    <row r="423" spans="2:65" s="1" customFormat="1" ht="16.5" customHeight="1">
      <c r="B423" s="129"/>
      <c r="C423" s="130" t="s">
        <v>670</v>
      </c>
      <c r="D423" s="130" t="s">
        <v>139</v>
      </c>
      <c r="E423" s="131" t="s">
        <v>671</v>
      </c>
      <c r="F423" s="132" t="s">
        <v>672</v>
      </c>
      <c r="G423" s="133" t="s">
        <v>142</v>
      </c>
      <c r="H423" s="134">
        <v>33.484000000000002</v>
      </c>
      <c r="I423" s="135"/>
      <c r="J423" s="136">
        <f>ROUND(I423*H423,2)</f>
        <v>0</v>
      </c>
      <c r="K423" s="137"/>
      <c r="L423" s="32"/>
      <c r="M423" s="138" t="s">
        <v>1</v>
      </c>
      <c r="N423" s="139" t="s">
        <v>40</v>
      </c>
      <c r="P423" s="140">
        <f>O423*H423</f>
        <v>0</v>
      </c>
      <c r="Q423" s="140">
        <v>0</v>
      </c>
      <c r="R423" s="140">
        <f>Q423*H423</f>
        <v>0</v>
      </c>
      <c r="S423" s="140">
        <v>0</v>
      </c>
      <c r="T423" s="141">
        <f>S423*H423</f>
        <v>0</v>
      </c>
      <c r="AR423" s="142" t="s">
        <v>178</v>
      </c>
      <c r="AT423" s="142" t="s">
        <v>139</v>
      </c>
      <c r="AU423" s="142" t="s">
        <v>83</v>
      </c>
      <c r="AY423" s="17" t="s">
        <v>136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7" t="s">
        <v>79</v>
      </c>
      <c r="BK423" s="143">
        <f>ROUND(I423*H423,2)</f>
        <v>0</v>
      </c>
      <c r="BL423" s="17" t="s">
        <v>178</v>
      </c>
      <c r="BM423" s="142" t="s">
        <v>673</v>
      </c>
    </row>
    <row r="424" spans="2:65" s="12" customFormat="1">
      <c r="B424" s="144"/>
      <c r="D424" s="145" t="s">
        <v>144</v>
      </c>
      <c r="E424" s="146" t="s">
        <v>1</v>
      </c>
      <c r="F424" s="147" t="s">
        <v>674</v>
      </c>
      <c r="H424" s="148">
        <v>33.484000000000002</v>
      </c>
      <c r="I424" s="149"/>
      <c r="L424" s="144"/>
      <c r="M424" s="150"/>
      <c r="T424" s="151"/>
      <c r="AT424" s="146" t="s">
        <v>144</v>
      </c>
      <c r="AU424" s="146" t="s">
        <v>83</v>
      </c>
      <c r="AV424" s="12" t="s">
        <v>83</v>
      </c>
      <c r="AW424" s="12" t="s">
        <v>32</v>
      </c>
      <c r="AX424" s="12" t="s">
        <v>75</v>
      </c>
      <c r="AY424" s="146" t="s">
        <v>136</v>
      </c>
    </row>
    <row r="425" spans="2:65" s="13" customFormat="1">
      <c r="B425" s="152"/>
      <c r="D425" s="145" t="s">
        <v>144</v>
      </c>
      <c r="E425" s="153" t="s">
        <v>1</v>
      </c>
      <c r="F425" s="154" t="s">
        <v>147</v>
      </c>
      <c r="H425" s="155">
        <v>33.484000000000002</v>
      </c>
      <c r="I425" s="156"/>
      <c r="L425" s="152"/>
      <c r="M425" s="157"/>
      <c r="T425" s="158"/>
      <c r="AT425" s="153" t="s">
        <v>144</v>
      </c>
      <c r="AU425" s="153" t="s">
        <v>83</v>
      </c>
      <c r="AV425" s="13" t="s">
        <v>143</v>
      </c>
      <c r="AW425" s="13" t="s">
        <v>32</v>
      </c>
      <c r="AX425" s="13" t="s">
        <v>79</v>
      </c>
      <c r="AY425" s="153" t="s">
        <v>136</v>
      </c>
    </row>
    <row r="426" spans="2:65" s="11" customFormat="1" ht="22.9" customHeight="1">
      <c r="B426" s="117"/>
      <c r="D426" s="118" t="s">
        <v>74</v>
      </c>
      <c r="E426" s="127" t="s">
        <v>675</v>
      </c>
      <c r="F426" s="127" t="s">
        <v>676</v>
      </c>
      <c r="I426" s="120"/>
      <c r="J426" s="128">
        <f>BK426</f>
        <v>0</v>
      </c>
      <c r="L426" s="117"/>
      <c r="M426" s="122"/>
      <c r="P426" s="123">
        <f>SUM(P427:P453)</f>
        <v>0</v>
      </c>
      <c r="R426" s="123">
        <f>SUM(R427:R453)</f>
        <v>0</v>
      </c>
      <c r="T426" s="124">
        <f>SUM(T427:T453)</f>
        <v>0</v>
      </c>
      <c r="AR426" s="118" t="s">
        <v>83</v>
      </c>
      <c r="AT426" s="125" t="s">
        <v>74</v>
      </c>
      <c r="AU426" s="125" t="s">
        <v>79</v>
      </c>
      <c r="AY426" s="118" t="s">
        <v>136</v>
      </c>
      <c r="BK426" s="126">
        <f>SUM(BK427:BK453)</f>
        <v>0</v>
      </c>
    </row>
    <row r="427" spans="2:65" s="1" customFormat="1" ht="16.5" customHeight="1">
      <c r="B427" s="129"/>
      <c r="C427" s="130" t="s">
        <v>425</v>
      </c>
      <c r="D427" s="130" t="s">
        <v>139</v>
      </c>
      <c r="E427" s="131" t="s">
        <v>677</v>
      </c>
      <c r="F427" s="132" t="s">
        <v>678</v>
      </c>
      <c r="G427" s="133" t="s">
        <v>142</v>
      </c>
      <c r="H427" s="134">
        <v>55.2</v>
      </c>
      <c r="I427" s="135"/>
      <c r="J427" s="136">
        <f>ROUND(I427*H427,2)</f>
        <v>0</v>
      </c>
      <c r="K427" s="137"/>
      <c r="L427" s="32"/>
      <c r="M427" s="138" t="s">
        <v>1</v>
      </c>
      <c r="N427" s="139" t="s">
        <v>40</v>
      </c>
      <c r="P427" s="140">
        <f>O427*H427</f>
        <v>0</v>
      </c>
      <c r="Q427" s="140">
        <v>0</v>
      </c>
      <c r="R427" s="140">
        <f>Q427*H427</f>
        <v>0</v>
      </c>
      <c r="S427" s="140">
        <v>0</v>
      </c>
      <c r="T427" s="141">
        <f>S427*H427</f>
        <v>0</v>
      </c>
      <c r="AR427" s="142" t="s">
        <v>178</v>
      </c>
      <c r="AT427" s="142" t="s">
        <v>139</v>
      </c>
      <c r="AU427" s="142" t="s">
        <v>83</v>
      </c>
      <c r="AY427" s="17" t="s">
        <v>136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7" t="s">
        <v>79</v>
      </c>
      <c r="BK427" s="143">
        <f>ROUND(I427*H427,2)</f>
        <v>0</v>
      </c>
      <c r="BL427" s="17" t="s">
        <v>178</v>
      </c>
      <c r="BM427" s="142" t="s">
        <v>679</v>
      </c>
    </row>
    <row r="428" spans="2:65" s="12" customFormat="1">
      <c r="B428" s="144"/>
      <c r="D428" s="145" t="s">
        <v>144</v>
      </c>
      <c r="E428" s="146" t="s">
        <v>1</v>
      </c>
      <c r="F428" s="147" t="s">
        <v>680</v>
      </c>
      <c r="H428" s="148">
        <v>55.2</v>
      </c>
      <c r="I428" s="149"/>
      <c r="L428" s="144"/>
      <c r="M428" s="150"/>
      <c r="T428" s="151"/>
      <c r="AT428" s="146" t="s">
        <v>144</v>
      </c>
      <c r="AU428" s="146" t="s">
        <v>83</v>
      </c>
      <c r="AV428" s="12" t="s">
        <v>83</v>
      </c>
      <c r="AW428" s="12" t="s">
        <v>32</v>
      </c>
      <c r="AX428" s="12" t="s">
        <v>75</v>
      </c>
      <c r="AY428" s="146" t="s">
        <v>136</v>
      </c>
    </row>
    <row r="429" spans="2:65" s="13" customFormat="1">
      <c r="B429" s="152"/>
      <c r="D429" s="145" t="s">
        <v>144</v>
      </c>
      <c r="E429" s="153" t="s">
        <v>1</v>
      </c>
      <c r="F429" s="154" t="s">
        <v>147</v>
      </c>
      <c r="H429" s="155">
        <v>55.2</v>
      </c>
      <c r="I429" s="156"/>
      <c r="L429" s="152"/>
      <c r="M429" s="157"/>
      <c r="T429" s="158"/>
      <c r="AT429" s="153" t="s">
        <v>144</v>
      </c>
      <c r="AU429" s="153" t="s">
        <v>83</v>
      </c>
      <c r="AV429" s="13" t="s">
        <v>143</v>
      </c>
      <c r="AW429" s="13" t="s">
        <v>32</v>
      </c>
      <c r="AX429" s="13" t="s">
        <v>79</v>
      </c>
      <c r="AY429" s="153" t="s">
        <v>136</v>
      </c>
    </row>
    <row r="430" spans="2:65" s="1" customFormat="1" ht="16.5" customHeight="1">
      <c r="B430" s="129"/>
      <c r="C430" s="130" t="s">
        <v>681</v>
      </c>
      <c r="D430" s="130" t="s">
        <v>139</v>
      </c>
      <c r="E430" s="131" t="s">
        <v>193</v>
      </c>
      <c r="F430" s="132" t="s">
        <v>194</v>
      </c>
      <c r="G430" s="133" t="s">
        <v>142</v>
      </c>
      <c r="H430" s="134">
        <v>55.2</v>
      </c>
      <c r="I430" s="135"/>
      <c r="J430" s="136">
        <f>ROUND(I430*H430,2)</f>
        <v>0</v>
      </c>
      <c r="K430" s="137"/>
      <c r="L430" s="32"/>
      <c r="M430" s="138" t="s">
        <v>1</v>
      </c>
      <c r="N430" s="139" t="s">
        <v>40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AR430" s="142" t="s">
        <v>178</v>
      </c>
      <c r="AT430" s="142" t="s">
        <v>139</v>
      </c>
      <c r="AU430" s="142" t="s">
        <v>83</v>
      </c>
      <c r="AY430" s="17" t="s">
        <v>136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7" t="s">
        <v>79</v>
      </c>
      <c r="BK430" s="143">
        <f>ROUND(I430*H430,2)</f>
        <v>0</v>
      </c>
      <c r="BL430" s="17" t="s">
        <v>178</v>
      </c>
      <c r="BM430" s="142" t="s">
        <v>682</v>
      </c>
    </row>
    <row r="431" spans="2:65" s="1" customFormat="1" ht="24.2" customHeight="1">
      <c r="B431" s="129"/>
      <c r="C431" s="130" t="s">
        <v>429</v>
      </c>
      <c r="D431" s="130" t="s">
        <v>139</v>
      </c>
      <c r="E431" s="131" t="s">
        <v>683</v>
      </c>
      <c r="F431" s="132" t="s">
        <v>684</v>
      </c>
      <c r="G431" s="133" t="s">
        <v>248</v>
      </c>
      <c r="H431" s="134">
        <v>3.9</v>
      </c>
      <c r="I431" s="135"/>
      <c r="J431" s="136">
        <f>ROUND(I431*H431,2)</f>
        <v>0</v>
      </c>
      <c r="K431" s="137"/>
      <c r="L431" s="32"/>
      <c r="M431" s="138" t="s">
        <v>1</v>
      </c>
      <c r="N431" s="139" t="s">
        <v>40</v>
      </c>
      <c r="P431" s="140">
        <f>O431*H431</f>
        <v>0</v>
      </c>
      <c r="Q431" s="140">
        <v>0</v>
      </c>
      <c r="R431" s="140">
        <f>Q431*H431</f>
        <v>0</v>
      </c>
      <c r="S431" s="140">
        <v>0</v>
      </c>
      <c r="T431" s="141">
        <f>S431*H431</f>
        <v>0</v>
      </c>
      <c r="AR431" s="142" t="s">
        <v>178</v>
      </c>
      <c r="AT431" s="142" t="s">
        <v>139</v>
      </c>
      <c r="AU431" s="142" t="s">
        <v>83</v>
      </c>
      <c r="AY431" s="17" t="s">
        <v>136</v>
      </c>
      <c r="BE431" s="143">
        <f>IF(N431="základní",J431,0)</f>
        <v>0</v>
      </c>
      <c r="BF431" s="143">
        <f>IF(N431="snížená",J431,0)</f>
        <v>0</v>
      </c>
      <c r="BG431" s="143">
        <f>IF(N431="zákl. přenesená",J431,0)</f>
        <v>0</v>
      </c>
      <c r="BH431" s="143">
        <f>IF(N431="sníž. přenesená",J431,0)</f>
        <v>0</v>
      </c>
      <c r="BI431" s="143">
        <f>IF(N431="nulová",J431,0)</f>
        <v>0</v>
      </c>
      <c r="BJ431" s="17" t="s">
        <v>79</v>
      </c>
      <c r="BK431" s="143">
        <f>ROUND(I431*H431,2)</f>
        <v>0</v>
      </c>
      <c r="BL431" s="17" t="s">
        <v>178</v>
      </c>
      <c r="BM431" s="142" t="s">
        <v>685</v>
      </c>
    </row>
    <row r="432" spans="2:65" s="12" customFormat="1">
      <c r="B432" s="144"/>
      <c r="D432" s="145" t="s">
        <v>144</v>
      </c>
      <c r="E432" s="146" t="s">
        <v>1</v>
      </c>
      <c r="F432" s="147" t="s">
        <v>686</v>
      </c>
      <c r="H432" s="148">
        <v>3.9</v>
      </c>
      <c r="I432" s="149"/>
      <c r="L432" s="144"/>
      <c r="M432" s="150"/>
      <c r="T432" s="151"/>
      <c r="AT432" s="146" t="s">
        <v>144</v>
      </c>
      <c r="AU432" s="146" t="s">
        <v>83</v>
      </c>
      <c r="AV432" s="12" t="s">
        <v>83</v>
      </c>
      <c r="AW432" s="12" t="s">
        <v>32</v>
      </c>
      <c r="AX432" s="12" t="s">
        <v>75</v>
      </c>
      <c r="AY432" s="146" t="s">
        <v>136</v>
      </c>
    </row>
    <row r="433" spans="2:65" s="13" customFormat="1">
      <c r="B433" s="152"/>
      <c r="D433" s="145" t="s">
        <v>144</v>
      </c>
      <c r="E433" s="153" t="s">
        <v>1</v>
      </c>
      <c r="F433" s="154" t="s">
        <v>147</v>
      </c>
      <c r="H433" s="155">
        <v>3.9</v>
      </c>
      <c r="I433" s="156"/>
      <c r="L433" s="152"/>
      <c r="M433" s="157"/>
      <c r="T433" s="158"/>
      <c r="AT433" s="153" t="s">
        <v>144</v>
      </c>
      <c r="AU433" s="153" t="s">
        <v>83</v>
      </c>
      <c r="AV433" s="13" t="s">
        <v>143</v>
      </c>
      <c r="AW433" s="13" t="s">
        <v>32</v>
      </c>
      <c r="AX433" s="13" t="s">
        <v>79</v>
      </c>
      <c r="AY433" s="153" t="s">
        <v>136</v>
      </c>
    </row>
    <row r="434" spans="2:65" s="1" customFormat="1" ht="21.75" customHeight="1">
      <c r="B434" s="129"/>
      <c r="C434" s="166" t="s">
        <v>687</v>
      </c>
      <c r="D434" s="166" t="s">
        <v>208</v>
      </c>
      <c r="E434" s="167" t="s">
        <v>688</v>
      </c>
      <c r="F434" s="168" t="s">
        <v>689</v>
      </c>
      <c r="G434" s="169" t="s">
        <v>248</v>
      </c>
      <c r="H434" s="170">
        <v>4.29</v>
      </c>
      <c r="I434" s="171"/>
      <c r="J434" s="172">
        <f>ROUND(I434*H434,2)</f>
        <v>0</v>
      </c>
      <c r="K434" s="173"/>
      <c r="L434" s="174"/>
      <c r="M434" s="175" t="s">
        <v>1</v>
      </c>
      <c r="N434" s="176" t="s">
        <v>40</v>
      </c>
      <c r="P434" s="140">
        <f>O434*H434</f>
        <v>0</v>
      </c>
      <c r="Q434" s="140">
        <v>0</v>
      </c>
      <c r="R434" s="140">
        <f>Q434*H434</f>
        <v>0</v>
      </c>
      <c r="S434" s="140">
        <v>0</v>
      </c>
      <c r="T434" s="141">
        <f>S434*H434</f>
        <v>0</v>
      </c>
      <c r="AR434" s="142" t="s">
        <v>221</v>
      </c>
      <c r="AT434" s="142" t="s">
        <v>208</v>
      </c>
      <c r="AU434" s="142" t="s">
        <v>83</v>
      </c>
      <c r="AY434" s="17" t="s">
        <v>136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7" t="s">
        <v>79</v>
      </c>
      <c r="BK434" s="143">
        <f>ROUND(I434*H434,2)</f>
        <v>0</v>
      </c>
      <c r="BL434" s="17" t="s">
        <v>178</v>
      </c>
      <c r="BM434" s="142" t="s">
        <v>690</v>
      </c>
    </row>
    <row r="435" spans="2:65" s="12" customFormat="1">
      <c r="B435" s="144"/>
      <c r="D435" s="145" t="s">
        <v>144</v>
      </c>
      <c r="E435" s="146" t="s">
        <v>1</v>
      </c>
      <c r="F435" s="147" t="s">
        <v>691</v>
      </c>
      <c r="H435" s="148">
        <v>4.29</v>
      </c>
      <c r="I435" s="149"/>
      <c r="L435" s="144"/>
      <c r="M435" s="150"/>
      <c r="T435" s="151"/>
      <c r="AT435" s="146" t="s">
        <v>144</v>
      </c>
      <c r="AU435" s="146" t="s">
        <v>83</v>
      </c>
      <c r="AV435" s="12" t="s">
        <v>83</v>
      </c>
      <c r="AW435" s="12" t="s">
        <v>32</v>
      </c>
      <c r="AX435" s="12" t="s">
        <v>75</v>
      </c>
      <c r="AY435" s="146" t="s">
        <v>136</v>
      </c>
    </row>
    <row r="436" spans="2:65" s="13" customFormat="1">
      <c r="B436" s="152"/>
      <c r="D436" s="145" t="s">
        <v>144</v>
      </c>
      <c r="E436" s="153" t="s">
        <v>1</v>
      </c>
      <c r="F436" s="154" t="s">
        <v>147</v>
      </c>
      <c r="H436" s="155">
        <v>4.29</v>
      </c>
      <c r="I436" s="156"/>
      <c r="L436" s="152"/>
      <c r="M436" s="157"/>
      <c r="T436" s="158"/>
      <c r="AT436" s="153" t="s">
        <v>144</v>
      </c>
      <c r="AU436" s="153" t="s">
        <v>83</v>
      </c>
      <c r="AV436" s="13" t="s">
        <v>143</v>
      </c>
      <c r="AW436" s="13" t="s">
        <v>32</v>
      </c>
      <c r="AX436" s="13" t="s">
        <v>79</v>
      </c>
      <c r="AY436" s="153" t="s">
        <v>136</v>
      </c>
    </row>
    <row r="437" spans="2:65" s="1" customFormat="1" ht="21.75" customHeight="1">
      <c r="B437" s="129"/>
      <c r="C437" s="130" t="s">
        <v>434</v>
      </c>
      <c r="D437" s="130" t="s">
        <v>139</v>
      </c>
      <c r="E437" s="131" t="s">
        <v>692</v>
      </c>
      <c r="F437" s="132" t="s">
        <v>693</v>
      </c>
      <c r="G437" s="133" t="s">
        <v>142</v>
      </c>
      <c r="H437" s="134">
        <v>55.2</v>
      </c>
      <c r="I437" s="135"/>
      <c r="J437" s="136">
        <f>ROUND(I437*H437,2)</f>
        <v>0</v>
      </c>
      <c r="K437" s="137"/>
      <c r="L437" s="32"/>
      <c r="M437" s="138" t="s">
        <v>1</v>
      </c>
      <c r="N437" s="139" t="s">
        <v>40</v>
      </c>
      <c r="P437" s="140">
        <f>O437*H437</f>
        <v>0</v>
      </c>
      <c r="Q437" s="140">
        <v>0</v>
      </c>
      <c r="R437" s="140">
        <f>Q437*H437</f>
        <v>0</v>
      </c>
      <c r="S437" s="140">
        <v>0</v>
      </c>
      <c r="T437" s="141">
        <f>S437*H437</f>
        <v>0</v>
      </c>
      <c r="AR437" s="142" t="s">
        <v>178</v>
      </c>
      <c r="AT437" s="142" t="s">
        <v>139</v>
      </c>
      <c r="AU437" s="142" t="s">
        <v>83</v>
      </c>
      <c r="AY437" s="17" t="s">
        <v>136</v>
      </c>
      <c r="BE437" s="143">
        <f>IF(N437="základní",J437,0)</f>
        <v>0</v>
      </c>
      <c r="BF437" s="143">
        <f>IF(N437="snížená",J437,0)</f>
        <v>0</v>
      </c>
      <c r="BG437" s="143">
        <f>IF(N437="zákl. přenesená",J437,0)</f>
        <v>0</v>
      </c>
      <c r="BH437" s="143">
        <f>IF(N437="sníž. přenesená",J437,0)</f>
        <v>0</v>
      </c>
      <c r="BI437" s="143">
        <f>IF(N437="nulová",J437,0)</f>
        <v>0</v>
      </c>
      <c r="BJ437" s="17" t="s">
        <v>79</v>
      </c>
      <c r="BK437" s="143">
        <f>ROUND(I437*H437,2)</f>
        <v>0</v>
      </c>
      <c r="BL437" s="17" t="s">
        <v>178</v>
      </c>
      <c r="BM437" s="142" t="s">
        <v>694</v>
      </c>
    </row>
    <row r="438" spans="2:65" s="1" customFormat="1" ht="33" customHeight="1">
      <c r="B438" s="129"/>
      <c r="C438" s="130" t="s">
        <v>695</v>
      </c>
      <c r="D438" s="130" t="s">
        <v>139</v>
      </c>
      <c r="E438" s="131" t="s">
        <v>696</v>
      </c>
      <c r="F438" s="132" t="s">
        <v>697</v>
      </c>
      <c r="G438" s="133" t="s">
        <v>142</v>
      </c>
      <c r="H438" s="134">
        <v>55.2</v>
      </c>
      <c r="I438" s="135"/>
      <c r="J438" s="136">
        <f>ROUND(I438*H438,2)</f>
        <v>0</v>
      </c>
      <c r="K438" s="137"/>
      <c r="L438" s="32"/>
      <c r="M438" s="138" t="s">
        <v>1</v>
      </c>
      <c r="N438" s="139" t="s">
        <v>40</v>
      </c>
      <c r="P438" s="140">
        <f>O438*H438</f>
        <v>0</v>
      </c>
      <c r="Q438" s="140">
        <v>0</v>
      </c>
      <c r="R438" s="140">
        <f>Q438*H438</f>
        <v>0</v>
      </c>
      <c r="S438" s="140">
        <v>0</v>
      </c>
      <c r="T438" s="141">
        <f>S438*H438</f>
        <v>0</v>
      </c>
      <c r="AR438" s="142" t="s">
        <v>178</v>
      </c>
      <c r="AT438" s="142" t="s">
        <v>139</v>
      </c>
      <c r="AU438" s="142" t="s">
        <v>83</v>
      </c>
      <c r="AY438" s="17" t="s">
        <v>136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7" t="s">
        <v>79</v>
      </c>
      <c r="BK438" s="143">
        <f>ROUND(I438*H438,2)</f>
        <v>0</v>
      </c>
      <c r="BL438" s="17" t="s">
        <v>178</v>
      </c>
      <c r="BM438" s="142" t="s">
        <v>698</v>
      </c>
    </row>
    <row r="439" spans="2:65" s="12" customFormat="1">
      <c r="B439" s="144"/>
      <c r="D439" s="145" t="s">
        <v>144</v>
      </c>
      <c r="E439" s="146" t="s">
        <v>1</v>
      </c>
      <c r="F439" s="147" t="s">
        <v>680</v>
      </c>
      <c r="H439" s="148">
        <v>55.2</v>
      </c>
      <c r="I439" s="149"/>
      <c r="L439" s="144"/>
      <c r="M439" s="150"/>
      <c r="T439" s="151"/>
      <c r="AT439" s="146" t="s">
        <v>144</v>
      </c>
      <c r="AU439" s="146" t="s">
        <v>83</v>
      </c>
      <c r="AV439" s="12" t="s">
        <v>83</v>
      </c>
      <c r="AW439" s="12" t="s">
        <v>32</v>
      </c>
      <c r="AX439" s="12" t="s">
        <v>75</v>
      </c>
      <c r="AY439" s="146" t="s">
        <v>136</v>
      </c>
    </row>
    <row r="440" spans="2:65" s="13" customFormat="1">
      <c r="B440" s="152"/>
      <c r="D440" s="145" t="s">
        <v>144</v>
      </c>
      <c r="E440" s="153" t="s">
        <v>1</v>
      </c>
      <c r="F440" s="154" t="s">
        <v>147</v>
      </c>
      <c r="H440" s="155">
        <v>55.2</v>
      </c>
      <c r="I440" s="156"/>
      <c r="L440" s="152"/>
      <c r="M440" s="157"/>
      <c r="T440" s="158"/>
      <c r="AT440" s="153" t="s">
        <v>144</v>
      </c>
      <c r="AU440" s="153" t="s">
        <v>83</v>
      </c>
      <c r="AV440" s="13" t="s">
        <v>143</v>
      </c>
      <c r="AW440" s="13" t="s">
        <v>32</v>
      </c>
      <c r="AX440" s="13" t="s">
        <v>79</v>
      </c>
      <c r="AY440" s="153" t="s">
        <v>136</v>
      </c>
    </row>
    <row r="441" spans="2:65" s="1" customFormat="1" ht="37.9" customHeight="1">
      <c r="B441" s="129"/>
      <c r="C441" s="166" t="s">
        <v>438</v>
      </c>
      <c r="D441" s="166" t="s">
        <v>208</v>
      </c>
      <c r="E441" s="167" t="s">
        <v>699</v>
      </c>
      <c r="F441" s="168" t="s">
        <v>700</v>
      </c>
      <c r="G441" s="169" t="s">
        <v>142</v>
      </c>
      <c r="H441" s="170">
        <v>60.72</v>
      </c>
      <c r="I441" s="171"/>
      <c r="J441" s="172">
        <f>ROUND(I441*H441,2)</f>
        <v>0</v>
      </c>
      <c r="K441" s="173"/>
      <c r="L441" s="174"/>
      <c r="M441" s="175" t="s">
        <v>1</v>
      </c>
      <c r="N441" s="176" t="s">
        <v>40</v>
      </c>
      <c r="P441" s="140">
        <f>O441*H441</f>
        <v>0</v>
      </c>
      <c r="Q441" s="140">
        <v>0</v>
      </c>
      <c r="R441" s="140">
        <f>Q441*H441</f>
        <v>0</v>
      </c>
      <c r="S441" s="140">
        <v>0</v>
      </c>
      <c r="T441" s="141">
        <f>S441*H441</f>
        <v>0</v>
      </c>
      <c r="AR441" s="142" t="s">
        <v>221</v>
      </c>
      <c r="AT441" s="142" t="s">
        <v>208</v>
      </c>
      <c r="AU441" s="142" t="s">
        <v>83</v>
      </c>
      <c r="AY441" s="17" t="s">
        <v>136</v>
      </c>
      <c r="BE441" s="143">
        <f>IF(N441="základní",J441,0)</f>
        <v>0</v>
      </c>
      <c r="BF441" s="143">
        <f>IF(N441="snížená",J441,0)</f>
        <v>0</v>
      </c>
      <c r="BG441" s="143">
        <f>IF(N441="zákl. přenesená",J441,0)</f>
        <v>0</v>
      </c>
      <c r="BH441" s="143">
        <f>IF(N441="sníž. přenesená",J441,0)</f>
        <v>0</v>
      </c>
      <c r="BI441" s="143">
        <f>IF(N441="nulová",J441,0)</f>
        <v>0</v>
      </c>
      <c r="BJ441" s="17" t="s">
        <v>79</v>
      </c>
      <c r="BK441" s="143">
        <f>ROUND(I441*H441,2)</f>
        <v>0</v>
      </c>
      <c r="BL441" s="17" t="s">
        <v>178</v>
      </c>
      <c r="BM441" s="142" t="s">
        <v>701</v>
      </c>
    </row>
    <row r="442" spans="2:65" s="12" customFormat="1">
      <c r="B442" s="144"/>
      <c r="D442" s="145" t="s">
        <v>144</v>
      </c>
      <c r="E442" s="146" t="s">
        <v>1</v>
      </c>
      <c r="F442" s="147" t="s">
        <v>702</v>
      </c>
      <c r="H442" s="148">
        <v>60.72</v>
      </c>
      <c r="I442" s="149"/>
      <c r="L442" s="144"/>
      <c r="M442" s="150"/>
      <c r="T442" s="151"/>
      <c r="AT442" s="146" t="s">
        <v>144</v>
      </c>
      <c r="AU442" s="146" t="s">
        <v>83</v>
      </c>
      <c r="AV442" s="12" t="s">
        <v>83</v>
      </c>
      <c r="AW442" s="12" t="s">
        <v>32</v>
      </c>
      <c r="AX442" s="12" t="s">
        <v>75</v>
      </c>
      <c r="AY442" s="146" t="s">
        <v>136</v>
      </c>
    </row>
    <row r="443" spans="2:65" s="13" customFormat="1">
      <c r="B443" s="152"/>
      <c r="D443" s="145" t="s">
        <v>144</v>
      </c>
      <c r="E443" s="153" t="s">
        <v>1</v>
      </c>
      <c r="F443" s="154" t="s">
        <v>147</v>
      </c>
      <c r="H443" s="155">
        <v>60.72</v>
      </c>
      <c r="I443" s="156"/>
      <c r="L443" s="152"/>
      <c r="M443" s="157"/>
      <c r="T443" s="158"/>
      <c r="AT443" s="153" t="s">
        <v>144</v>
      </c>
      <c r="AU443" s="153" t="s">
        <v>83</v>
      </c>
      <c r="AV443" s="13" t="s">
        <v>143</v>
      </c>
      <c r="AW443" s="13" t="s">
        <v>32</v>
      </c>
      <c r="AX443" s="13" t="s">
        <v>79</v>
      </c>
      <c r="AY443" s="153" t="s">
        <v>136</v>
      </c>
    </row>
    <row r="444" spans="2:65" s="1" customFormat="1" ht="33" customHeight="1">
      <c r="B444" s="129"/>
      <c r="C444" s="130" t="s">
        <v>703</v>
      </c>
      <c r="D444" s="130" t="s">
        <v>139</v>
      </c>
      <c r="E444" s="131" t="s">
        <v>704</v>
      </c>
      <c r="F444" s="132" t="s">
        <v>705</v>
      </c>
      <c r="G444" s="133" t="s">
        <v>248</v>
      </c>
      <c r="H444" s="134">
        <v>6.9</v>
      </c>
      <c r="I444" s="135"/>
      <c r="J444" s="136">
        <f>ROUND(I444*H444,2)</f>
        <v>0</v>
      </c>
      <c r="K444" s="137"/>
      <c r="L444" s="32"/>
      <c r="M444" s="138" t="s">
        <v>1</v>
      </c>
      <c r="N444" s="139" t="s">
        <v>40</v>
      </c>
      <c r="P444" s="140">
        <f>O444*H444</f>
        <v>0</v>
      </c>
      <c r="Q444" s="140">
        <v>0</v>
      </c>
      <c r="R444" s="140">
        <f>Q444*H444</f>
        <v>0</v>
      </c>
      <c r="S444" s="140">
        <v>0</v>
      </c>
      <c r="T444" s="141">
        <f>S444*H444</f>
        <v>0</v>
      </c>
      <c r="AR444" s="142" t="s">
        <v>178</v>
      </c>
      <c r="AT444" s="142" t="s">
        <v>139</v>
      </c>
      <c r="AU444" s="142" t="s">
        <v>83</v>
      </c>
      <c r="AY444" s="17" t="s">
        <v>136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7" t="s">
        <v>79</v>
      </c>
      <c r="BK444" s="143">
        <f>ROUND(I444*H444,2)</f>
        <v>0</v>
      </c>
      <c r="BL444" s="17" t="s">
        <v>178</v>
      </c>
      <c r="BM444" s="142" t="s">
        <v>706</v>
      </c>
    </row>
    <row r="445" spans="2:65" s="12" customFormat="1">
      <c r="B445" s="144"/>
      <c r="D445" s="145" t="s">
        <v>144</v>
      </c>
      <c r="E445" s="146" t="s">
        <v>1</v>
      </c>
      <c r="F445" s="147" t="s">
        <v>707</v>
      </c>
      <c r="H445" s="148">
        <v>6.9</v>
      </c>
      <c r="I445" s="149"/>
      <c r="L445" s="144"/>
      <c r="M445" s="150"/>
      <c r="T445" s="151"/>
      <c r="AT445" s="146" t="s">
        <v>144</v>
      </c>
      <c r="AU445" s="146" t="s">
        <v>83</v>
      </c>
      <c r="AV445" s="12" t="s">
        <v>83</v>
      </c>
      <c r="AW445" s="12" t="s">
        <v>32</v>
      </c>
      <c r="AX445" s="12" t="s">
        <v>75</v>
      </c>
      <c r="AY445" s="146" t="s">
        <v>136</v>
      </c>
    </row>
    <row r="446" spans="2:65" s="13" customFormat="1">
      <c r="B446" s="152"/>
      <c r="D446" s="145" t="s">
        <v>144</v>
      </c>
      <c r="E446" s="153" t="s">
        <v>1</v>
      </c>
      <c r="F446" s="154" t="s">
        <v>147</v>
      </c>
      <c r="H446" s="155">
        <v>6.9</v>
      </c>
      <c r="I446" s="156"/>
      <c r="L446" s="152"/>
      <c r="M446" s="157"/>
      <c r="T446" s="158"/>
      <c r="AT446" s="153" t="s">
        <v>144</v>
      </c>
      <c r="AU446" s="153" t="s">
        <v>83</v>
      </c>
      <c r="AV446" s="13" t="s">
        <v>143</v>
      </c>
      <c r="AW446" s="13" t="s">
        <v>32</v>
      </c>
      <c r="AX446" s="13" t="s">
        <v>79</v>
      </c>
      <c r="AY446" s="153" t="s">
        <v>136</v>
      </c>
    </row>
    <row r="447" spans="2:65" s="1" customFormat="1" ht="33" customHeight="1">
      <c r="B447" s="129"/>
      <c r="C447" s="166" t="s">
        <v>441</v>
      </c>
      <c r="D447" s="166" t="s">
        <v>208</v>
      </c>
      <c r="E447" s="167" t="s">
        <v>708</v>
      </c>
      <c r="F447" s="168" t="s">
        <v>709</v>
      </c>
      <c r="G447" s="169" t="s">
        <v>248</v>
      </c>
      <c r="H447" s="170">
        <v>7.59</v>
      </c>
      <c r="I447" s="171"/>
      <c r="J447" s="172">
        <f>ROUND(I447*H447,2)</f>
        <v>0</v>
      </c>
      <c r="K447" s="173"/>
      <c r="L447" s="174"/>
      <c r="M447" s="175" t="s">
        <v>1</v>
      </c>
      <c r="N447" s="176" t="s">
        <v>40</v>
      </c>
      <c r="P447" s="140">
        <f>O447*H447</f>
        <v>0</v>
      </c>
      <c r="Q447" s="140">
        <v>0</v>
      </c>
      <c r="R447" s="140">
        <f>Q447*H447</f>
        <v>0</v>
      </c>
      <c r="S447" s="140">
        <v>0</v>
      </c>
      <c r="T447" s="141">
        <f>S447*H447</f>
        <v>0</v>
      </c>
      <c r="AR447" s="142" t="s">
        <v>221</v>
      </c>
      <c r="AT447" s="142" t="s">
        <v>208</v>
      </c>
      <c r="AU447" s="142" t="s">
        <v>83</v>
      </c>
      <c r="AY447" s="17" t="s">
        <v>136</v>
      </c>
      <c r="BE447" s="143">
        <f>IF(N447="základní",J447,0)</f>
        <v>0</v>
      </c>
      <c r="BF447" s="143">
        <f>IF(N447="snížená",J447,0)</f>
        <v>0</v>
      </c>
      <c r="BG447" s="143">
        <f>IF(N447="zákl. přenesená",J447,0)</f>
        <v>0</v>
      </c>
      <c r="BH447" s="143">
        <f>IF(N447="sníž. přenesená",J447,0)</f>
        <v>0</v>
      </c>
      <c r="BI447" s="143">
        <f>IF(N447="nulová",J447,0)</f>
        <v>0</v>
      </c>
      <c r="BJ447" s="17" t="s">
        <v>79</v>
      </c>
      <c r="BK447" s="143">
        <f>ROUND(I447*H447,2)</f>
        <v>0</v>
      </c>
      <c r="BL447" s="17" t="s">
        <v>178</v>
      </c>
      <c r="BM447" s="142" t="s">
        <v>710</v>
      </c>
    </row>
    <row r="448" spans="2:65" s="12" customFormat="1">
      <c r="B448" s="144"/>
      <c r="D448" s="145" t="s">
        <v>144</v>
      </c>
      <c r="E448" s="146" t="s">
        <v>1</v>
      </c>
      <c r="F448" s="147" t="s">
        <v>711</v>
      </c>
      <c r="H448" s="148">
        <v>7.59</v>
      </c>
      <c r="I448" s="149"/>
      <c r="L448" s="144"/>
      <c r="M448" s="150"/>
      <c r="T448" s="151"/>
      <c r="AT448" s="146" t="s">
        <v>144</v>
      </c>
      <c r="AU448" s="146" t="s">
        <v>83</v>
      </c>
      <c r="AV448" s="12" t="s">
        <v>83</v>
      </c>
      <c r="AW448" s="12" t="s">
        <v>32</v>
      </c>
      <c r="AX448" s="12" t="s">
        <v>75</v>
      </c>
      <c r="AY448" s="146" t="s">
        <v>136</v>
      </c>
    </row>
    <row r="449" spans="2:65" s="13" customFormat="1">
      <c r="B449" s="152"/>
      <c r="D449" s="145" t="s">
        <v>144</v>
      </c>
      <c r="E449" s="153" t="s">
        <v>1</v>
      </c>
      <c r="F449" s="154" t="s">
        <v>147</v>
      </c>
      <c r="H449" s="155">
        <v>7.59</v>
      </c>
      <c r="I449" s="156"/>
      <c r="L449" s="152"/>
      <c r="M449" s="157"/>
      <c r="T449" s="158"/>
      <c r="AT449" s="153" t="s">
        <v>144</v>
      </c>
      <c r="AU449" s="153" t="s">
        <v>83</v>
      </c>
      <c r="AV449" s="13" t="s">
        <v>143</v>
      </c>
      <c r="AW449" s="13" t="s">
        <v>32</v>
      </c>
      <c r="AX449" s="13" t="s">
        <v>79</v>
      </c>
      <c r="AY449" s="153" t="s">
        <v>136</v>
      </c>
    </row>
    <row r="450" spans="2:65" s="1" customFormat="1" ht="16.5" customHeight="1">
      <c r="B450" s="129"/>
      <c r="C450" s="130" t="s">
        <v>712</v>
      </c>
      <c r="D450" s="130" t="s">
        <v>139</v>
      </c>
      <c r="E450" s="131" t="s">
        <v>713</v>
      </c>
      <c r="F450" s="132" t="s">
        <v>714</v>
      </c>
      <c r="G450" s="133" t="s">
        <v>248</v>
      </c>
      <c r="H450" s="134">
        <v>42.8</v>
      </c>
      <c r="I450" s="135"/>
      <c r="J450" s="136">
        <f>ROUND(I450*H450,2)</f>
        <v>0</v>
      </c>
      <c r="K450" s="137"/>
      <c r="L450" s="32"/>
      <c r="M450" s="138" t="s">
        <v>1</v>
      </c>
      <c r="N450" s="139" t="s">
        <v>40</v>
      </c>
      <c r="P450" s="140">
        <f>O450*H450</f>
        <v>0</v>
      </c>
      <c r="Q450" s="140">
        <v>0</v>
      </c>
      <c r="R450" s="140">
        <f>Q450*H450</f>
        <v>0</v>
      </c>
      <c r="S450" s="140">
        <v>0</v>
      </c>
      <c r="T450" s="141">
        <f>S450*H450</f>
        <v>0</v>
      </c>
      <c r="AR450" s="142" t="s">
        <v>178</v>
      </c>
      <c r="AT450" s="142" t="s">
        <v>139</v>
      </c>
      <c r="AU450" s="142" t="s">
        <v>83</v>
      </c>
      <c r="AY450" s="17" t="s">
        <v>136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7" t="s">
        <v>79</v>
      </c>
      <c r="BK450" s="143">
        <f>ROUND(I450*H450,2)</f>
        <v>0</v>
      </c>
      <c r="BL450" s="17" t="s">
        <v>178</v>
      </c>
      <c r="BM450" s="142" t="s">
        <v>715</v>
      </c>
    </row>
    <row r="451" spans="2:65" s="1" customFormat="1" ht="16.5" customHeight="1">
      <c r="B451" s="129"/>
      <c r="C451" s="130" t="s">
        <v>447</v>
      </c>
      <c r="D451" s="130" t="s">
        <v>139</v>
      </c>
      <c r="E451" s="131" t="s">
        <v>716</v>
      </c>
      <c r="F451" s="132" t="s">
        <v>717</v>
      </c>
      <c r="G451" s="133" t="s">
        <v>248</v>
      </c>
      <c r="H451" s="134">
        <v>6.9</v>
      </c>
      <c r="I451" s="135"/>
      <c r="J451" s="136">
        <f>ROUND(I451*H451,2)</f>
        <v>0</v>
      </c>
      <c r="K451" s="137"/>
      <c r="L451" s="32"/>
      <c r="M451" s="138" t="s">
        <v>1</v>
      </c>
      <c r="N451" s="139" t="s">
        <v>40</v>
      </c>
      <c r="P451" s="140">
        <f>O451*H451</f>
        <v>0</v>
      </c>
      <c r="Q451" s="140">
        <v>0</v>
      </c>
      <c r="R451" s="140">
        <f>Q451*H451</f>
        <v>0</v>
      </c>
      <c r="S451" s="140">
        <v>0</v>
      </c>
      <c r="T451" s="141">
        <f>S451*H451</f>
        <v>0</v>
      </c>
      <c r="AR451" s="142" t="s">
        <v>178</v>
      </c>
      <c r="AT451" s="142" t="s">
        <v>139</v>
      </c>
      <c r="AU451" s="142" t="s">
        <v>83</v>
      </c>
      <c r="AY451" s="17" t="s">
        <v>136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7" t="s">
        <v>79</v>
      </c>
      <c r="BK451" s="143">
        <f>ROUND(I451*H451,2)</f>
        <v>0</v>
      </c>
      <c r="BL451" s="17" t="s">
        <v>178</v>
      </c>
      <c r="BM451" s="142" t="s">
        <v>718</v>
      </c>
    </row>
    <row r="452" spans="2:65" s="1" customFormat="1" ht="21.75" customHeight="1">
      <c r="B452" s="129"/>
      <c r="C452" s="130" t="s">
        <v>719</v>
      </c>
      <c r="D452" s="130" t="s">
        <v>139</v>
      </c>
      <c r="E452" s="131" t="s">
        <v>720</v>
      </c>
      <c r="F452" s="132" t="s">
        <v>721</v>
      </c>
      <c r="G452" s="133" t="s">
        <v>248</v>
      </c>
      <c r="H452" s="134">
        <v>40</v>
      </c>
      <c r="I452" s="135"/>
      <c r="J452" s="136">
        <f>ROUND(I452*H452,2)</f>
        <v>0</v>
      </c>
      <c r="K452" s="137"/>
      <c r="L452" s="32"/>
      <c r="M452" s="138" t="s">
        <v>1</v>
      </c>
      <c r="N452" s="139" t="s">
        <v>40</v>
      </c>
      <c r="P452" s="140">
        <f>O452*H452</f>
        <v>0</v>
      </c>
      <c r="Q452" s="140">
        <v>0</v>
      </c>
      <c r="R452" s="140">
        <f>Q452*H452</f>
        <v>0</v>
      </c>
      <c r="S452" s="140">
        <v>0</v>
      </c>
      <c r="T452" s="141">
        <f>S452*H452</f>
        <v>0</v>
      </c>
      <c r="AR452" s="142" t="s">
        <v>178</v>
      </c>
      <c r="AT452" s="142" t="s">
        <v>139</v>
      </c>
      <c r="AU452" s="142" t="s">
        <v>83</v>
      </c>
      <c r="AY452" s="17" t="s">
        <v>136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7" t="s">
        <v>79</v>
      </c>
      <c r="BK452" s="143">
        <f>ROUND(I452*H452,2)</f>
        <v>0</v>
      </c>
      <c r="BL452" s="17" t="s">
        <v>178</v>
      </c>
      <c r="BM452" s="142" t="s">
        <v>722</v>
      </c>
    </row>
    <row r="453" spans="2:65" s="1" customFormat="1" ht="24.2" customHeight="1">
      <c r="B453" s="129"/>
      <c r="C453" s="130" t="s">
        <v>450</v>
      </c>
      <c r="D453" s="130" t="s">
        <v>139</v>
      </c>
      <c r="E453" s="131" t="s">
        <v>723</v>
      </c>
      <c r="F453" s="132" t="s">
        <v>724</v>
      </c>
      <c r="G453" s="133" t="s">
        <v>272</v>
      </c>
      <c r="H453" s="134">
        <v>1.788</v>
      </c>
      <c r="I453" s="135"/>
      <c r="J453" s="136">
        <f>ROUND(I453*H453,2)</f>
        <v>0</v>
      </c>
      <c r="K453" s="137"/>
      <c r="L453" s="32"/>
      <c r="M453" s="138" t="s">
        <v>1</v>
      </c>
      <c r="N453" s="139" t="s">
        <v>40</v>
      </c>
      <c r="P453" s="140">
        <f>O453*H453</f>
        <v>0</v>
      </c>
      <c r="Q453" s="140">
        <v>0</v>
      </c>
      <c r="R453" s="140">
        <f>Q453*H453</f>
        <v>0</v>
      </c>
      <c r="S453" s="140">
        <v>0</v>
      </c>
      <c r="T453" s="141">
        <f>S453*H453</f>
        <v>0</v>
      </c>
      <c r="AR453" s="142" t="s">
        <v>178</v>
      </c>
      <c r="AT453" s="142" t="s">
        <v>139</v>
      </c>
      <c r="AU453" s="142" t="s">
        <v>83</v>
      </c>
      <c r="AY453" s="17" t="s">
        <v>136</v>
      </c>
      <c r="BE453" s="143">
        <f>IF(N453="základní",J453,0)</f>
        <v>0</v>
      </c>
      <c r="BF453" s="143">
        <f>IF(N453="snížená",J453,0)</f>
        <v>0</v>
      </c>
      <c r="BG453" s="143">
        <f>IF(N453="zákl. přenesená",J453,0)</f>
        <v>0</v>
      </c>
      <c r="BH453" s="143">
        <f>IF(N453="sníž. přenesená",J453,0)</f>
        <v>0</v>
      </c>
      <c r="BI453" s="143">
        <f>IF(N453="nulová",J453,0)</f>
        <v>0</v>
      </c>
      <c r="BJ453" s="17" t="s">
        <v>79</v>
      </c>
      <c r="BK453" s="143">
        <f>ROUND(I453*H453,2)</f>
        <v>0</v>
      </c>
      <c r="BL453" s="17" t="s">
        <v>178</v>
      </c>
      <c r="BM453" s="142" t="s">
        <v>725</v>
      </c>
    </row>
    <row r="454" spans="2:65" s="11" customFormat="1" ht="22.9" customHeight="1">
      <c r="B454" s="117"/>
      <c r="D454" s="118" t="s">
        <v>74</v>
      </c>
      <c r="E454" s="127" t="s">
        <v>726</v>
      </c>
      <c r="F454" s="127" t="s">
        <v>727</v>
      </c>
      <c r="I454" s="120"/>
      <c r="J454" s="128">
        <f>BK454</f>
        <v>0</v>
      </c>
      <c r="L454" s="117"/>
      <c r="M454" s="122"/>
      <c r="P454" s="123">
        <f>SUM(P455:P482)</f>
        <v>0</v>
      </c>
      <c r="R454" s="123">
        <f>SUM(R455:R482)</f>
        <v>0</v>
      </c>
      <c r="T454" s="124">
        <f>SUM(T455:T482)</f>
        <v>0</v>
      </c>
      <c r="AR454" s="118" t="s">
        <v>83</v>
      </c>
      <c r="AT454" s="125" t="s">
        <v>74</v>
      </c>
      <c r="AU454" s="125" t="s">
        <v>79</v>
      </c>
      <c r="AY454" s="118" t="s">
        <v>136</v>
      </c>
      <c r="BK454" s="126">
        <f>SUM(BK455:BK482)</f>
        <v>0</v>
      </c>
    </row>
    <row r="455" spans="2:65" s="1" customFormat="1" ht="16.5" customHeight="1">
      <c r="B455" s="129"/>
      <c r="C455" s="130" t="s">
        <v>728</v>
      </c>
      <c r="D455" s="130" t="s">
        <v>139</v>
      </c>
      <c r="E455" s="131" t="s">
        <v>729</v>
      </c>
      <c r="F455" s="132" t="s">
        <v>730</v>
      </c>
      <c r="G455" s="133" t="s">
        <v>142</v>
      </c>
      <c r="H455" s="134">
        <v>106.512</v>
      </c>
      <c r="I455" s="135"/>
      <c r="J455" s="136">
        <f>ROUND(I455*H455,2)</f>
        <v>0</v>
      </c>
      <c r="K455" s="137"/>
      <c r="L455" s="32"/>
      <c r="M455" s="138" t="s">
        <v>1</v>
      </c>
      <c r="N455" s="139" t="s">
        <v>40</v>
      </c>
      <c r="P455" s="140">
        <f>O455*H455</f>
        <v>0</v>
      </c>
      <c r="Q455" s="140">
        <v>0</v>
      </c>
      <c r="R455" s="140">
        <f>Q455*H455</f>
        <v>0</v>
      </c>
      <c r="S455" s="140">
        <v>0</v>
      </c>
      <c r="T455" s="141">
        <f>S455*H455</f>
        <v>0</v>
      </c>
      <c r="AR455" s="142" t="s">
        <v>178</v>
      </c>
      <c r="AT455" s="142" t="s">
        <v>139</v>
      </c>
      <c r="AU455" s="142" t="s">
        <v>83</v>
      </c>
      <c r="AY455" s="17" t="s">
        <v>136</v>
      </c>
      <c r="BE455" s="143">
        <f>IF(N455="základní",J455,0)</f>
        <v>0</v>
      </c>
      <c r="BF455" s="143">
        <f>IF(N455="snížená",J455,0)</f>
        <v>0</v>
      </c>
      <c r="BG455" s="143">
        <f>IF(N455="zákl. přenesená",J455,0)</f>
        <v>0</v>
      </c>
      <c r="BH455" s="143">
        <f>IF(N455="sníž. přenesená",J455,0)</f>
        <v>0</v>
      </c>
      <c r="BI455" s="143">
        <f>IF(N455="nulová",J455,0)</f>
        <v>0</v>
      </c>
      <c r="BJ455" s="17" t="s">
        <v>79</v>
      </c>
      <c r="BK455" s="143">
        <f>ROUND(I455*H455,2)</f>
        <v>0</v>
      </c>
      <c r="BL455" s="17" t="s">
        <v>178</v>
      </c>
      <c r="BM455" s="142" t="s">
        <v>731</v>
      </c>
    </row>
    <row r="456" spans="2:65" s="15" customFormat="1">
      <c r="B456" s="177"/>
      <c r="D456" s="145" t="s">
        <v>144</v>
      </c>
      <c r="E456" s="178" t="s">
        <v>1</v>
      </c>
      <c r="F456" s="179" t="s">
        <v>588</v>
      </c>
      <c r="H456" s="178" t="s">
        <v>1</v>
      </c>
      <c r="I456" s="180"/>
      <c r="L456" s="177"/>
      <c r="M456" s="181"/>
      <c r="T456" s="182"/>
      <c r="AT456" s="178" t="s">
        <v>144</v>
      </c>
      <c r="AU456" s="178" t="s">
        <v>83</v>
      </c>
      <c r="AV456" s="15" t="s">
        <v>79</v>
      </c>
      <c r="AW456" s="15" t="s">
        <v>32</v>
      </c>
      <c r="AX456" s="15" t="s">
        <v>75</v>
      </c>
      <c r="AY456" s="178" t="s">
        <v>136</v>
      </c>
    </row>
    <row r="457" spans="2:65" s="12" customFormat="1">
      <c r="B457" s="144"/>
      <c r="D457" s="145" t="s">
        <v>144</v>
      </c>
      <c r="E457" s="146" t="s">
        <v>1</v>
      </c>
      <c r="F457" s="147" t="s">
        <v>732</v>
      </c>
      <c r="H457" s="148">
        <v>61.04</v>
      </c>
      <c r="I457" s="149"/>
      <c r="L457" s="144"/>
      <c r="M457" s="150"/>
      <c r="T457" s="151"/>
      <c r="AT457" s="146" t="s">
        <v>144</v>
      </c>
      <c r="AU457" s="146" t="s">
        <v>83</v>
      </c>
      <c r="AV457" s="12" t="s">
        <v>83</v>
      </c>
      <c r="AW457" s="12" t="s">
        <v>32</v>
      </c>
      <c r="AX457" s="12" t="s">
        <v>75</v>
      </c>
      <c r="AY457" s="146" t="s">
        <v>136</v>
      </c>
    </row>
    <row r="458" spans="2:65" s="12" customFormat="1">
      <c r="B458" s="144"/>
      <c r="D458" s="145" t="s">
        <v>144</v>
      </c>
      <c r="E458" s="146" t="s">
        <v>1</v>
      </c>
      <c r="F458" s="147" t="s">
        <v>733</v>
      </c>
      <c r="H458" s="148">
        <v>-7.5519999999999996</v>
      </c>
      <c r="I458" s="149"/>
      <c r="L458" s="144"/>
      <c r="M458" s="150"/>
      <c r="T458" s="151"/>
      <c r="AT458" s="146" t="s">
        <v>144</v>
      </c>
      <c r="AU458" s="146" t="s">
        <v>83</v>
      </c>
      <c r="AV458" s="12" t="s">
        <v>83</v>
      </c>
      <c r="AW458" s="12" t="s">
        <v>32</v>
      </c>
      <c r="AX458" s="12" t="s">
        <v>75</v>
      </c>
      <c r="AY458" s="146" t="s">
        <v>136</v>
      </c>
    </row>
    <row r="459" spans="2:65" s="12" customFormat="1">
      <c r="B459" s="144"/>
      <c r="D459" s="145" t="s">
        <v>144</v>
      </c>
      <c r="E459" s="146" t="s">
        <v>1</v>
      </c>
      <c r="F459" s="147" t="s">
        <v>734</v>
      </c>
      <c r="H459" s="148">
        <v>1.228</v>
      </c>
      <c r="I459" s="149"/>
      <c r="L459" s="144"/>
      <c r="M459" s="150"/>
      <c r="T459" s="151"/>
      <c r="AT459" s="146" t="s">
        <v>144</v>
      </c>
      <c r="AU459" s="146" t="s">
        <v>83</v>
      </c>
      <c r="AV459" s="12" t="s">
        <v>83</v>
      </c>
      <c r="AW459" s="12" t="s">
        <v>32</v>
      </c>
      <c r="AX459" s="12" t="s">
        <v>75</v>
      </c>
      <c r="AY459" s="146" t="s">
        <v>136</v>
      </c>
    </row>
    <row r="460" spans="2:65" s="14" customFormat="1">
      <c r="B460" s="159"/>
      <c r="D460" s="145" t="s">
        <v>144</v>
      </c>
      <c r="E460" s="160" t="s">
        <v>1</v>
      </c>
      <c r="F460" s="161" t="s">
        <v>167</v>
      </c>
      <c r="H460" s="162">
        <v>54.716000000000001</v>
      </c>
      <c r="I460" s="163"/>
      <c r="L460" s="159"/>
      <c r="M460" s="164"/>
      <c r="T460" s="165"/>
      <c r="AT460" s="160" t="s">
        <v>144</v>
      </c>
      <c r="AU460" s="160" t="s">
        <v>83</v>
      </c>
      <c r="AV460" s="14" t="s">
        <v>137</v>
      </c>
      <c r="AW460" s="14" t="s">
        <v>32</v>
      </c>
      <c r="AX460" s="14" t="s">
        <v>75</v>
      </c>
      <c r="AY460" s="160" t="s">
        <v>136</v>
      </c>
    </row>
    <row r="461" spans="2:65" s="15" customFormat="1">
      <c r="B461" s="177"/>
      <c r="D461" s="145" t="s">
        <v>144</v>
      </c>
      <c r="E461" s="178" t="s">
        <v>1</v>
      </c>
      <c r="F461" s="179" t="s">
        <v>591</v>
      </c>
      <c r="H461" s="178" t="s">
        <v>1</v>
      </c>
      <c r="I461" s="180"/>
      <c r="L461" s="177"/>
      <c r="M461" s="181"/>
      <c r="T461" s="182"/>
      <c r="AT461" s="178" t="s">
        <v>144</v>
      </c>
      <c r="AU461" s="178" t="s">
        <v>83</v>
      </c>
      <c r="AV461" s="15" t="s">
        <v>79</v>
      </c>
      <c r="AW461" s="15" t="s">
        <v>32</v>
      </c>
      <c r="AX461" s="15" t="s">
        <v>75</v>
      </c>
      <c r="AY461" s="178" t="s">
        <v>136</v>
      </c>
    </row>
    <row r="462" spans="2:65" s="12" customFormat="1">
      <c r="B462" s="144"/>
      <c r="D462" s="145" t="s">
        <v>144</v>
      </c>
      <c r="E462" s="146" t="s">
        <v>1</v>
      </c>
      <c r="F462" s="147" t="s">
        <v>735</v>
      </c>
      <c r="H462" s="148">
        <v>58.12</v>
      </c>
      <c r="I462" s="149"/>
      <c r="L462" s="144"/>
      <c r="M462" s="150"/>
      <c r="T462" s="151"/>
      <c r="AT462" s="146" t="s">
        <v>144</v>
      </c>
      <c r="AU462" s="146" t="s">
        <v>83</v>
      </c>
      <c r="AV462" s="12" t="s">
        <v>83</v>
      </c>
      <c r="AW462" s="12" t="s">
        <v>32</v>
      </c>
      <c r="AX462" s="12" t="s">
        <v>75</v>
      </c>
      <c r="AY462" s="146" t="s">
        <v>136</v>
      </c>
    </row>
    <row r="463" spans="2:65" s="12" customFormat="1">
      <c r="B463" s="144"/>
      <c r="D463" s="145" t="s">
        <v>144</v>
      </c>
      <c r="E463" s="146" t="s">
        <v>1</v>
      </c>
      <c r="F463" s="147" t="s">
        <v>733</v>
      </c>
      <c r="H463" s="148">
        <v>-7.5519999999999996</v>
      </c>
      <c r="I463" s="149"/>
      <c r="L463" s="144"/>
      <c r="M463" s="150"/>
      <c r="T463" s="151"/>
      <c r="AT463" s="146" t="s">
        <v>144</v>
      </c>
      <c r="AU463" s="146" t="s">
        <v>83</v>
      </c>
      <c r="AV463" s="12" t="s">
        <v>83</v>
      </c>
      <c r="AW463" s="12" t="s">
        <v>32</v>
      </c>
      <c r="AX463" s="12" t="s">
        <v>75</v>
      </c>
      <c r="AY463" s="146" t="s">
        <v>136</v>
      </c>
    </row>
    <row r="464" spans="2:65" s="12" customFormat="1">
      <c r="B464" s="144"/>
      <c r="D464" s="145" t="s">
        <v>144</v>
      </c>
      <c r="E464" s="146" t="s">
        <v>1</v>
      </c>
      <c r="F464" s="147" t="s">
        <v>734</v>
      </c>
      <c r="H464" s="148">
        <v>1.228</v>
      </c>
      <c r="I464" s="149"/>
      <c r="L464" s="144"/>
      <c r="M464" s="150"/>
      <c r="T464" s="151"/>
      <c r="AT464" s="146" t="s">
        <v>144</v>
      </c>
      <c r="AU464" s="146" t="s">
        <v>83</v>
      </c>
      <c r="AV464" s="12" t="s">
        <v>83</v>
      </c>
      <c r="AW464" s="12" t="s">
        <v>32</v>
      </c>
      <c r="AX464" s="12" t="s">
        <v>75</v>
      </c>
      <c r="AY464" s="146" t="s">
        <v>136</v>
      </c>
    </row>
    <row r="465" spans="2:65" s="14" customFormat="1">
      <c r="B465" s="159"/>
      <c r="D465" s="145" t="s">
        <v>144</v>
      </c>
      <c r="E465" s="160" t="s">
        <v>1</v>
      </c>
      <c r="F465" s="161" t="s">
        <v>167</v>
      </c>
      <c r="H465" s="162">
        <v>51.795999999999999</v>
      </c>
      <c r="I465" s="163"/>
      <c r="L465" s="159"/>
      <c r="M465" s="164"/>
      <c r="T465" s="165"/>
      <c r="AT465" s="160" t="s">
        <v>144</v>
      </c>
      <c r="AU465" s="160" t="s">
        <v>83</v>
      </c>
      <c r="AV465" s="14" t="s">
        <v>137</v>
      </c>
      <c r="AW465" s="14" t="s">
        <v>32</v>
      </c>
      <c r="AX465" s="14" t="s">
        <v>75</v>
      </c>
      <c r="AY465" s="160" t="s">
        <v>136</v>
      </c>
    </row>
    <row r="466" spans="2:65" s="13" customFormat="1">
      <c r="B466" s="152"/>
      <c r="D466" s="145" t="s">
        <v>144</v>
      </c>
      <c r="E466" s="153" t="s">
        <v>1</v>
      </c>
      <c r="F466" s="154" t="s">
        <v>147</v>
      </c>
      <c r="H466" s="155">
        <v>106.51199999999999</v>
      </c>
      <c r="I466" s="156"/>
      <c r="L466" s="152"/>
      <c r="M466" s="157"/>
      <c r="T466" s="158"/>
      <c r="AT466" s="153" t="s">
        <v>144</v>
      </c>
      <c r="AU466" s="153" t="s">
        <v>83</v>
      </c>
      <c r="AV466" s="13" t="s">
        <v>143</v>
      </c>
      <c r="AW466" s="13" t="s">
        <v>32</v>
      </c>
      <c r="AX466" s="13" t="s">
        <v>79</v>
      </c>
      <c r="AY466" s="153" t="s">
        <v>136</v>
      </c>
    </row>
    <row r="467" spans="2:65" s="1" customFormat="1" ht="33" customHeight="1">
      <c r="B467" s="129"/>
      <c r="C467" s="130" t="s">
        <v>454</v>
      </c>
      <c r="D467" s="130" t="s">
        <v>139</v>
      </c>
      <c r="E467" s="131" t="s">
        <v>736</v>
      </c>
      <c r="F467" s="132" t="s">
        <v>737</v>
      </c>
      <c r="G467" s="133" t="s">
        <v>142</v>
      </c>
      <c r="H467" s="134">
        <v>106.512</v>
      </c>
      <c r="I467" s="135"/>
      <c r="J467" s="136">
        <f>ROUND(I467*H467,2)</f>
        <v>0</v>
      </c>
      <c r="K467" s="137"/>
      <c r="L467" s="32"/>
      <c r="M467" s="138" t="s">
        <v>1</v>
      </c>
      <c r="N467" s="139" t="s">
        <v>40</v>
      </c>
      <c r="P467" s="140">
        <f>O467*H467</f>
        <v>0</v>
      </c>
      <c r="Q467" s="140">
        <v>0</v>
      </c>
      <c r="R467" s="140">
        <f>Q467*H467</f>
        <v>0</v>
      </c>
      <c r="S467" s="140">
        <v>0</v>
      </c>
      <c r="T467" s="141">
        <f>S467*H467</f>
        <v>0</v>
      </c>
      <c r="AR467" s="142" t="s">
        <v>178</v>
      </c>
      <c r="AT467" s="142" t="s">
        <v>139</v>
      </c>
      <c r="AU467" s="142" t="s">
        <v>83</v>
      </c>
      <c r="AY467" s="17" t="s">
        <v>136</v>
      </c>
      <c r="BE467" s="143">
        <f>IF(N467="základní",J467,0)</f>
        <v>0</v>
      </c>
      <c r="BF467" s="143">
        <f>IF(N467="snížená",J467,0)</f>
        <v>0</v>
      </c>
      <c r="BG467" s="143">
        <f>IF(N467="zákl. přenesená",J467,0)</f>
        <v>0</v>
      </c>
      <c r="BH467" s="143">
        <f>IF(N467="sníž. přenesená",J467,0)</f>
        <v>0</v>
      </c>
      <c r="BI467" s="143">
        <f>IF(N467="nulová",J467,0)</f>
        <v>0</v>
      </c>
      <c r="BJ467" s="17" t="s">
        <v>79</v>
      </c>
      <c r="BK467" s="143">
        <f>ROUND(I467*H467,2)</f>
        <v>0</v>
      </c>
      <c r="BL467" s="17" t="s">
        <v>178</v>
      </c>
      <c r="BM467" s="142" t="s">
        <v>738</v>
      </c>
    </row>
    <row r="468" spans="2:65" s="1" customFormat="1" ht="16.5" customHeight="1">
      <c r="B468" s="129"/>
      <c r="C468" s="166" t="s">
        <v>739</v>
      </c>
      <c r="D468" s="166" t="s">
        <v>208</v>
      </c>
      <c r="E468" s="167" t="s">
        <v>740</v>
      </c>
      <c r="F468" s="168" t="s">
        <v>741</v>
      </c>
      <c r="G468" s="169" t="s">
        <v>142</v>
      </c>
      <c r="H468" s="170">
        <v>117.163</v>
      </c>
      <c r="I468" s="171"/>
      <c r="J468" s="172">
        <f>ROUND(I468*H468,2)</f>
        <v>0</v>
      </c>
      <c r="K468" s="173"/>
      <c r="L468" s="174"/>
      <c r="M468" s="175" t="s">
        <v>1</v>
      </c>
      <c r="N468" s="176" t="s">
        <v>40</v>
      </c>
      <c r="P468" s="140">
        <f>O468*H468</f>
        <v>0</v>
      </c>
      <c r="Q468" s="140">
        <v>0</v>
      </c>
      <c r="R468" s="140">
        <f>Q468*H468</f>
        <v>0</v>
      </c>
      <c r="S468" s="140">
        <v>0</v>
      </c>
      <c r="T468" s="141">
        <f>S468*H468</f>
        <v>0</v>
      </c>
      <c r="AR468" s="142" t="s">
        <v>221</v>
      </c>
      <c r="AT468" s="142" t="s">
        <v>208</v>
      </c>
      <c r="AU468" s="142" t="s">
        <v>83</v>
      </c>
      <c r="AY468" s="17" t="s">
        <v>136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7" t="s">
        <v>79</v>
      </c>
      <c r="BK468" s="143">
        <f>ROUND(I468*H468,2)</f>
        <v>0</v>
      </c>
      <c r="BL468" s="17" t="s">
        <v>178</v>
      </c>
      <c r="BM468" s="142" t="s">
        <v>742</v>
      </c>
    </row>
    <row r="469" spans="2:65" s="12" customFormat="1">
      <c r="B469" s="144"/>
      <c r="D469" s="145" t="s">
        <v>144</v>
      </c>
      <c r="E469" s="146" t="s">
        <v>1</v>
      </c>
      <c r="F469" s="147" t="s">
        <v>743</v>
      </c>
      <c r="H469" s="148">
        <v>117.163</v>
      </c>
      <c r="I469" s="149"/>
      <c r="L469" s="144"/>
      <c r="M469" s="150"/>
      <c r="T469" s="151"/>
      <c r="AT469" s="146" t="s">
        <v>144</v>
      </c>
      <c r="AU469" s="146" t="s">
        <v>83</v>
      </c>
      <c r="AV469" s="12" t="s">
        <v>83</v>
      </c>
      <c r="AW469" s="12" t="s">
        <v>32</v>
      </c>
      <c r="AX469" s="12" t="s">
        <v>75</v>
      </c>
      <c r="AY469" s="146" t="s">
        <v>136</v>
      </c>
    </row>
    <row r="470" spans="2:65" s="13" customFormat="1">
      <c r="B470" s="152"/>
      <c r="D470" s="145" t="s">
        <v>144</v>
      </c>
      <c r="E470" s="153" t="s">
        <v>1</v>
      </c>
      <c r="F470" s="154" t="s">
        <v>147</v>
      </c>
      <c r="H470" s="155">
        <v>117.163</v>
      </c>
      <c r="I470" s="156"/>
      <c r="L470" s="152"/>
      <c r="M470" s="157"/>
      <c r="T470" s="158"/>
      <c r="AT470" s="153" t="s">
        <v>144</v>
      </c>
      <c r="AU470" s="153" t="s">
        <v>83</v>
      </c>
      <c r="AV470" s="13" t="s">
        <v>143</v>
      </c>
      <c r="AW470" s="13" t="s">
        <v>32</v>
      </c>
      <c r="AX470" s="13" t="s">
        <v>79</v>
      </c>
      <c r="AY470" s="153" t="s">
        <v>136</v>
      </c>
    </row>
    <row r="471" spans="2:65" s="1" customFormat="1" ht="24.2" customHeight="1">
      <c r="B471" s="129"/>
      <c r="C471" s="130" t="s">
        <v>457</v>
      </c>
      <c r="D471" s="130" t="s">
        <v>139</v>
      </c>
      <c r="E471" s="131" t="s">
        <v>744</v>
      </c>
      <c r="F471" s="132" t="s">
        <v>745</v>
      </c>
      <c r="G471" s="133" t="s">
        <v>248</v>
      </c>
      <c r="H471" s="134">
        <v>53.48</v>
      </c>
      <c r="I471" s="135"/>
      <c r="J471" s="136">
        <f>ROUND(I471*H471,2)</f>
        <v>0</v>
      </c>
      <c r="K471" s="137"/>
      <c r="L471" s="32"/>
      <c r="M471" s="138" t="s">
        <v>1</v>
      </c>
      <c r="N471" s="139" t="s">
        <v>40</v>
      </c>
      <c r="P471" s="140">
        <f>O471*H471</f>
        <v>0</v>
      </c>
      <c r="Q471" s="140">
        <v>0</v>
      </c>
      <c r="R471" s="140">
        <f>Q471*H471</f>
        <v>0</v>
      </c>
      <c r="S471" s="140">
        <v>0</v>
      </c>
      <c r="T471" s="141">
        <f>S471*H471</f>
        <v>0</v>
      </c>
      <c r="AR471" s="142" t="s">
        <v>178</v>
      </c>
      <c r="AT471" s="142" t="s">
        <v>139</v>
      </c>
      <c r="AU471" s="142" t="s">
        <v>83</v>
      </c>
      <c r="AY471" s="17" t="s">
        <v>136</v>
      </c>
      <c r="BE471" s="143">
        <f>IF(N471="základní",J471,0)</f>
        <v>0</v>
      </c>
      <c r="BF471" s="143">
        <f>IF(N471="snížená",J471,0)</f>
        <v>0</v>
      </c>
      <c r="BG471" s="143">
        <f>IF(N471="zákl. přenesená",J471,0)</f>
        <v>0</v>
      </c>
      <c r="BH471" s="143">
        <f>IF(N471="sníž. přenesená",J471,0)</f>
        <v>0</v>
      </c>
      <c r="BI471" s="143">
        <f>IF(N471="nulová",J471,0)</f>
        <v>0</v>
      </c>
      <c r="BJ471" s="17" t="s">
        <v>79</v>
      </c>
      <c r="BK471" s="143">
        <f>ROUND(I471*H471,2)</f>
        <v>0</v>
      </c>
      <c r="BL471" s="17" t="s">
        <v>178</v>
      </c>
      <c r="BM471" s="142" t="s">
        <v>746</v>
      </c>
    </row>
    <row r="472" spans="2:65" s="12" customFormat="1">
      <c r="B472" s="144"/>
      <c r="D472" s="145" t="s">
        <v>144</v>
      </c>
      <c r="E472" s="146" t="s">
        <v>1</v>
      </c>
      <c r="F472" s="147" t="s">
        <v>747</v>
      </c>
      <c r="H472" s="148">
        <v>53.48</v>
      </c>
      <c r="I472" s="149"/>
      <c r="L472" s="144"/>
      <c r="M472" s="150"/>
      <c r="T472" s="151"/>
      <c r="AT472" s="146" t="s">
        <v>144</v>
      </c>
      <c r="AU472" s="146" t="s">
        <v>83</v>
      </c>
      <c r="AV472" s="12" t="s">
        <v>83</v>
      </c>
      <c r="AW472" s="12" t="s">
        <v>32</v>
      </c>
      <c r="AX472" s="12" t="s">
        <v>75</v>
      </c>
      <c r="AY472" s="146" t="s">
        <v>136</v>
      </c>
    </row>
    <row r="473" spans="2:65" s="13" customFormat="1">
      <c r="B473" s="152"/>
      <c r="D473" s="145" t="s">
        <v>144</v>
      </c>
      <c r="E473" s="153" t="s">
        <v>1</v>
      </c>
      <c r="F473" s="154" t="s">
        <v>147</v>
      </c>
      <c r="H473" s="155">
        <v>53.48</v>
      </c>
      <c r="I473" s="156"/>
      <c r="L473" s="152"/>
      <c r="M473" s="157"/>
      <c r="T473" s="158"/>
      <c r="AT473" s="153" t="s">
        <v>144</v>
      </c>
      <c r="AU473" s="153" t="s">
        <v>83</v>
      </c>
      <c r="AV473" s="13" t="s">
        <v>143</v>
      </c>
      <c r="AW473" s="13" t="s">
        <v>32</v>
      </c>
      <c r="AX473" s="13" t="s">
        <v>79</v>
      </c>
      <c r="AY473" s="153" t="s">
        <v>136</v>
      </c>
    </row>
    <row r="474" spans="2:65" s="1" customFormat="1" ht="24.2" customHeight="1">
      <c r="B474" s="129"/>
      <c r="C474" s="166" t="s">
        <v>748</v>
      </c>
      <c r="D474" s="166" t="s">
        <v>208</v>
      </c>
      <c r="E474" s="167" t="s">
        <v>749</v>
      </c>
      <c r="F474" s="168" t="s">
        <v>750</v>
      </c>
      <c r="G474" s="169" t="s">
        <v>248</v>
      </c>
      <c r="H474" s="170">
        <v>56.154000000000003</v>
      </c>
      <c r="I474" s="171"/>
      <c r="J474" s="172">
        <f>ROUND(I474*H474,2)</f>
        <v>0</v>
      </c>
      <c r="K474" s="173"/>
      <c r="L474" s="174"/>
      <c r="M474" s="175" t="s">
        <v>1</v>
      </c>
      <c r="N474" s="176" t="s">
        <v>40</v>
      </c>
      <c r="P474" s="140">
        <f>O474*H474</f>
        <v>0</v>
      </c>
      <c r="Q474" s="140">
        <v>0</v>
      </c>
      <c r="R474" s="140">
        <f>Q474*H474</f>
        <v>0</v>
      </c>
      <c r="S474" s="140">
        <v>0</v>
      </c>
      <c r="T474" s="141">
        <f>S474*H474</f>
        <v>0</v>
      </c>
      <c r="AR474" s="142" t="s">
        <v>221</v>
      </c>
      <c r="AT474" s="142" t="s">
        <v>208</v>
      </c>
      <c r="AU474" s="142" t="s">
        <v>83</v>
      </c>
      <c r="AY474" s="17" t="s">
        <v>136</v>
      </c>
      <c r="BE474" s="143">
        <f>IF(N474="základní",J474,0)</f>
        <v>0</v>
      </c>
      <c r="BF474" s="143">
        <f>IF(N474="snížená",J474,0)</f>
        <v>0</v>
      </c>
      <c r="BG474" s="143">
        <f>IF(N474="zákl. přenesená",J474,0)</f>
        <v>0</v>
      </c>
      <c r="BH474" s="143">
        <f>IF(N474="sníž. přenesená",J474,0)</f>
        <v>0</v>
      </c>
      <c r="BI474" s="143">
        <f>IF(N474="nulová",J474,0)</f>
        <v>0</v>
      </c>
      <c r="BJ474" s="17" t="s">
        <v>79</v>
      </c>
      <c r="BK474" s="143">
        <f>ROUND(I474*H474,2)</f>
        <v>0</v>
      </c>
      <c r="BL474" s="17" t="s">
        <v>178</v>
      </c>
      <c r="BM474" s="142" t="s">
        <v>751</v>
      </c>
    </row>
    <row r="475" spans="2:65" s="12" customFormat="1">
      <c r="B475" s="144"/>
      <c r="D475" s="145" t="s">
        <v>144</v>
      </c>
      <c r="E475" s="146" t="s">
        <v>1</v>
      </c>
      <c r="F475" s="147" t="s">
        <v>752</v>
      </c>
      <c r="H475" s="148">
        <v>56.154000000000003</v>
      </c>
      <c r="I475" s="149"/>
      <c r="L475" s="144"/>
      <c r="M475" s="150"/>
      <c r="T475" s="151"/>
      <c r="AT475" s="146" t="s">
        <v>144</v>
      </c>
      <c r="AU475" s="146" t="s">
        <v>83</v>
      </c>
      <c r="AV475" s="12" t="s">
        <v>83</v>
      </c>
      <c r="AW475" s="12" t="s">
        <v>32</v>
      </c>
      <c r="AX475" s="12" t="s">
        <v>75</v>
      </c>
      <c r="AY475" s="146" t="s">
        <v>136</v>
      </c>
    </row>
    <row r="476" spans="2:65" s="13" customFormat="1">
      <c r="B476" s="152"/>
      <c r="D476" s="145" t="s">
        <v>144</v>
      </c>
      <c r="E476" s="153" t="s">
        <v>1</v>
      </c>
      <c r="F476" s="154" t="s">
        <v>147</v>
      </c>
      <c r="H476" s="155">
        <v>56.154000000000003</v>
      </c>
      <c r="I476" s="156"/>
      <c r="L476" s="152"/>
      <c r="M476" s="157"/>
      <c r="T476" s="158"/>
      <c r="AT476" s="153" t="s">
        <v>144</v>
      </c>
      <c r="AU476" s="153" t="s">
        <v>83</v>
      </c>
      <c r="AV476" s="13" t="s">
        <v>143</v>
      </c>
      <c r="AW476" s="13" t="s">
        <v>32</v>
      </c>
      <c r="AX476" s="13" t="s">
        <v>79</v>
      </c>
      <c r="AY476" s="153" t="s">
        <v>136</v>
      </c>
    </row>
    <row r="477" spans="2:65" s="1" customFormat="1" ht="16.5" customHeight="1">
      <c r="B477" s="129"/>
      <c r="C477" s="130" t="s">
        <v>461</v>
      </c>
      <c r="D477" s="130" t="s">
        <v>139</v>
      </c>
      <c r="E477" s="131" t="s">
        <v>753</v>
      </c>
      <c r="F477" s="132" t="s">
        <v>754</v>
      </c>
      <c r="G477" s="133" t="s">
        <v>150</v>
      </c>
      <c r="H477" s="134">
        <v>30</v>
      </c>
      <c r="I477" s="135"/>
      <c r="J477" s="136">
        <f t="shared" ref="J477:J482" si="30">ROUND(I477*H477,2)</f>
        <v>0</v>
      </c>
      <c r="K477" s="137"/>
      <c r="L477" s="32"/>
      <c r="M477" s="138" t="s">
        <v>1</v>
      </c>
      <c r="N477" s="139" t="s">
        <v>40</v>
      </c>
      <c r="P477" s="140">
        <f t="shared" ref="P477:P482" si="31">O477*H477</f>
        <v>0</v>
      </c>
      <c r="Q477" s="140">
        <v>0</v>
      </c>
      <c r="R477" s="140">
        <f t="shared" ref="R477:R482" si="32">Q477*H477</f>
        <v>0</v>
      </c>
      <c r="S477" s="140">
        <v>0</v>
      </c>
      <c r="T477" s="141">
        <f t="shared" ref="T477:T482" si="33">S477*H477</f>
        <v>0</v>
      </c>
      <c r="AR477" s="142" t="s">
        <v>178</v>
      </c>
      <c r="AT477" s="142" t="s">
        <v>139</v>
      </c>
      <c r="AU477" s="142" t="s">
        <v>83</v>
      </c>
      <c r="AY477" s="17" t="s">
        <v>136</v>
      </c>
      <c r="BE477" s="143">
        <f t="shared" ref="BE477:BE482" si="34">IF(N477="základní",J477,0)</f>
        <v>0</v>
      </c>
      <c r="BF477" s="143">
        <f t="shared" ref="BF477:BF482" si="35">IF(N477="snížená",J477,0)</f>
        <v>0</v>
      </c>
      <c r="BG477" s="143">
        <f t="shared" ref="BG477:BG482" si="36">IF(N477="zákl. přenesená",J477,0)</f>
        <v>0</v>
      </c>
      <c r="BH477" s="143">
        <f t="shared" ref="BH477:BH482" si="37">IF(N477="sníž. přenesená",J477,0)</f>
        <v>0</v>
      </c>
      <c r="BI477" s="143">
        <f t="shared" ref="BI477:BI482" si="38">IF(N477="nulová",J477,0)</f>
        <v>0</v>
      </c>
      <c r="BJ477" s="17" t="s">
        <v>79</v>
      </c>
      <c r="BK477" s="143">
        <f t="shared" ref="BK477:BK482" si="39">ROUND(I477*H477,2)</f>
        <v>0</v>
      </c>
      <c r="BL477" s="17" t="s">
        <v>178</v>
      </c>
      <c r="BM477" s="142" t="s">
        <v>755</v>
      </c>
    </row>
    <row r="478" spans="2:65" s="1" customFormat="1" ht="21.75" customHeight="1">
      <c r="B478" s="129"/>
      <c r="C478" s="130" t="s">
        <v>756</v>
      </c>
      <c r="D478" s="130" t="s">
        <v>139</v>
      </c>
      <c r="E478" s="131" t="s">
        <v>757</v>
      </c>
      <c r="F478" s="132" t="s">
        <v>758</v>
      </c>
      <c r="G478" s="133" t="s">
        <v>150</v>
      </c>
      <c r="H478" s="134">
        <v>24</v>
      </c>
      <c r="I478" s="135"/>
      <c r="J478" s="136">
        <f t="shared" si="30"/>
        <v>0</v>
      </c>
      <c r="K478" s="137"/>
      <c r="L478" s="32"/>
      <c r="M478" s="138" t="s">
        <v>1</v>
      </c>
      <c r="N478" s="139" t="s">
        <v>40</v>
      </c>
      <c r="P478" s="140">
        <f t="shared" si="31"/>
        <v>0</v>
      </c>
      <c r="Q478" s="140">
        <v>0</v>
      </c>
      <c r="R478" s="140">
        <f t="shared" si="32"/>
        <v>0</v>
      </c>
      <c r="S478" s="140">
        <v>0</v>
      </c>
      <c r="T478" s="141">
        <f t="shared" si="33"/>
        <v>0</v>
      </c>
      <c r="AR478" s="142" t="s">
        <v>178</v>
      </c>
      <c r="AT478" s="142" t="s">
        <v>139</v>
      </c>
      <c r="AU478" s="142" t="s">
        <v>83</v>
      </c>
      <c r="AY478" s="17" t="s">
        <v>136</v>
      </c>
      <c r="BE478" s="143">
        <f t="shared" si="34"/>
        <v>0</v>
      </c>
      <c r="BF478" s="143">
        <f t="shared" si="35"/>
        <v>0</v>
      </c>
      <c r="BG478" s="143">
        <f t="shared" si="36"/>
        <v>0</v>
      </c>
      <c r="BH478" s="143">
        <f t="shared" si="37"/>
        <v>0</v>
      </c>
      <c r="BI478" s="143">
        <f t="shared" si="38"/>
        <v>0</v>
      </c>
      <c r="BJ478" s="17" t="s">
        <v>79</v>
      </c>
      <c r="BK478" s="143">
        <f t="shared" si="39"/>
        <v>0</v>
      </c>
      <c r="BL478" s="17" t="s">
        <v>178</v>
      </c>
      <c r="BM478" s="142" t="s">
        <v>759</v>
      </c>
    </row>
    <row r="479" spans="2:65" s="1" customFormat="1" ht="16.5" customHeight="1">
      <c r="B479" s="129"/>
      <c r="C479" s="130" t="s">
        <v>464</v>
      </c>
      <c r="D479" s="130" t="s">
        <v>139</v>
      </c>
      <c r="E479" s="131" t="s">
        <v>760</v>
      </c>
      <c r="F479" s="132" t="s">
        <v>761</v>
      </c>
      <c r="G479" s="133" t="s">
        <v>248</v>
      </c>
      <c r="H479" s="134">
        <v>16</v>
      </c>
      <c r="I479" s="135"/>
      <c r="J479" s="136">
        <f t="shared" si="30"/>
        <v>0</v>
      </c>
      <c r="K479" s="137"/>
      <c r="L479" s="32"/>
      <c r="M479" s="138" t="s">
        <v>1</v>
      </c>
      <c r="N479" s="139" t="s">
        <v>40</v>
      </c>
      <c r="P479" s="140">
        <f t="shared" si="31"/>
        <v>0</v>
      </c>
      <c r="Q479" s="140">
        <v>0</v>
      </c>
      <c r="R479" s="140">
        <f t="shared" si="32"/>
        <v>0</v>
      </c>
      <c r="S479" s="140">
        <v>0</v>
      </c>
      <c r="T479" s="141">
        <f t="shared" si="33"/>
        <v>0</v>
      </c>
      <c r="AR479" s="142" t="s">
        <v>178</v>
      </c>
      <c r="AT479" s="142" t="s">
        <v>139</v>
      </c>
      <c r="AU479" s="142" t="s">
        <v>83</v>
      </c>
      <c r="AY479" s="17" t="s">
        <v>136</v>
      </c>
      <c r="BE479" s="143">
        <f t="shared" si="34"/>
        <v>0</v>
      </c>
      <c r="BF479" s="143">
        <f t="shared" si="35"/>
        <v>0</v>
      </c>
      <c r="BG479" s="143">
        <f t="shared" si="36"/>
        <v>0</v>
      </c>
      <c r="BH479" s="143">
        <f t="shared" si="37"/>
        <v>0</v>
      </c>
      <c r="BI479" s="143">
        <f t="shared" si="38"/>
        <v>0</v>
      </c>
      <c r="BJ479" s="17" t="s">
        <v>79</v>
      </c>
      <c r="BK479" s="143">
        <f t="shared" si="39"/>
        <v>0</v>
      </c>
      <c r="BL479" s="17" t="s">
        <v>178</v>
      </c>
      <c r="BM479" s="142" t="s">
        <v>762</v>
      </c>
    </row>
    <row r="480" spans="2:65" s="1" customFormat="1" ht="16.5" customHeight="1">
      <c r="B480" s="129"/>
      <c r="C480" s="130" t="s">
        <v>763</v>
      </c>
      <c r="D480" s="130" t="s">
        <v>139</v>
      </c>
      <c r="E480" s="131" t="s">
        <v>764</v>
      </c>
      <c r="F480" s="132" t="s">
        <v>765</v>
      </c>
      <c r="G480" s="133" t="s">
        <v>248</v>
      </c>
      <c r="H480" s="134">
        <v>52.6</v>
      </c>
      <c r="I480" s="135"/>
      <c r="J480" s="136">
        <f t="shared" si="30"/>
        <v>0</v>
      </c>
      <c r="K480" s="137"/>
      <c r="L480" s="32"/>
      <c r="M480" s="138" t="s">
        <v>1</v>
      </c>
      <c r="N480" s="139" t="s">
        <v>40</v>
      </c>
      <c r="P480" s="140">
        <f t="shared" si="31"/>
        <v>0</v>
      </c>
      <c r="Q480" s="140">
        <v>0</v>
      </c>
      <c r="R480" s="140">
        <f t="shared" si="32"/>
        <v>0</v>
      </c>
      <c r="S480" s="140">
        <v>0</v>
      </c>
      <c r="T480" s="141">
        <f t="shared" si="33"/>
        <v>0</v>
      </c>
      <c r="AR480" s="142" t="s">
        <v>178</v>
      </c>
      <c r="AT480" s="142" t="s">
        <v>139</v>
      </c>
      <c r="AU480" s="142" t="s">
        <v>83</v>
      </c>
      <c r="AY480" s="17" t="s">
        <v>136</v>
      </c>
      <c r="BE480" s="143">
        <f t="shared" si="34"/>
        <v>0</v>
      </c>
      <c r="BF480" s="143">
        <f t="shared" si="35"/>
        <v>0</v>
      </c>
      <c r="BG480" s="143">
        <f t="shared" si="36"/>
        <v>0</v>
      </c>
      <c r="BH480" s="143">
        <f t="shared" si="37"/>
        <v>0</v>
      </c>
      <c r="BI480" s="143">
        <f t="shared" si="38"/>
        <v>0</v>
      </c>
      <c r="BJ480" s="17" t="s">
        <v>79</v>
      </c>
      <c r="BK480" s="143">
        <f t="shared" si="39"/>
        <v>0</v>
      </c>
      <c r="BL480" s="17" t="s">
        <v>178</v>
      </c>
      <c r="BM480" s="142" t="s">
        <v>766</v>
      </c>
    </row>
    <row r="481" spans="2:65" s="1" customFormat="1" ht="16.5" customHeight="1">
      <c r="B481" s="129"/>
      <c r="C481" s="130" t="s">
        <v>468</v>
      </c>
      <c r="D481" s="130" t="s">
        <v>139</v>
      </c>
      <c r="E481" s="131" t="s">
        <v>767</v>
      </c>
      <c r="F481" s="132" t="s">
        <v>768</v>
      </c>
      <c r="G481" s="133" t="s">
        <v>248</v>
      </c>
      <c r="H481" s="134">
        <v>78</v>
      </c>
      <c r="I481" s="135"/>
      <c r="J481" s="136">
        <f t="shared" si="30"/>
        <v>0</v>
      </c>
      <c r="K481" s="137"/>
      <c r="L481" s="32"/>
      <c r="M481" s="138" t="s">
        <v>1</v>
      </c>
      <c r="N481" s="139" t="s">
        <v>40</v>
      </c>
      <c r="P481" s="140">
        <f t="shared" si="31"/>
        <v>0</v>
      </c>
      <c r="Q481" s="140">
        <v>0</v>
      </c>
      <c r="R481" s="140">
        <f t="shared" si="32"/>
        <v>0</v>
      </c>
      <c r="S481" s="140">
        <v>0</v>
      </c>
      <c r="T481" s="141">
        <f t="shared" si="33"/>
        <v>0</v>
      </c>
      <c r="AR481" s="142" t="s">
        <v>178</v>
      </c>
      <c r="AT481" s="142" t="s">
        <v>139</v>
      </c>
      <c r="AU481" s="142" t="s">
        <v>83</v>
      </c>
      <c r="AY481" s="17" t="s">
        <v>136</v>
      </c>
      <c r="BE481" s="143">
        <f t="shared" si="34"/>
        <v>0</v>
      </c>
      <c r="BF481" s="143">
        <f t="shared" si="35"/>
        <v>0</v>
      </c>
      <c r="BG481" s="143">
        <f t="shared" si="36"/>
        <v>0</v>
      </c>
      <c r="BH481" s="143">
        <f t="shared" si="37"/>
        <v>0</v>
      </c>
      <c r="BI481" s="143">
        <f t="shared" si="38"/>
        <v>0</v>
      </c>
      <c r="BJ481" s="17" t="s">
        <v>79</v>
      </c>
      <c r="BK481" s="143">
        <f t="shared" si="39"/>
        <v>0</v>
      </c>
      <c r="BL481" s="17" t="s">
        <v>178</v>
      </c>
      <c r="BM481" s="142" t="s">
        <v>769</v>
      </c>
    </row>
    <row r="482" spans="2:65" s="1" customFormat="1" ht="24.2" customHeight="1">
      <c r="B482" s="129"/>
      <c r="C482" s="130" t="s">
        <v>770</v>
      </c>
      <c r="D482" s="130" t="s">
        <v>139</v>
      </c>
      <c r="E482" s="131" t="s">
        <v>771</v>
      </c>
      <c r="F482" s="132" t="s">
        <v>772</v>
      </c>
      <c r="G482" s="133" t="s">
        <v>272</v>
      </c>
      <c r="H482" s="134">
        <v>2.887</v>
      </c>
      <c r="I482" s="135"/>
      <c r="J482" s="136">
        <f t="shared" si="30"/>
        <v>0</v>
      </c>
      <c r="K482" s="137"/>
      <c r="L482" s="32"/>
      <c r="M482" s="138" t="s">
        <v>1</v>
      </c>
      <c r="N482" s="139" t="s">
        <v>40</v>
      </c>
      <c r="P482" s="140">
        <f t="shared" si="31"/>
        <v>0</v>
      </c>
      <c r="Q482" s="140">
        <v>0</v>
      </c>
      <c r="R482" s="140">
        <f t="shared" si="32"/>
        <v>0</v>
      </c>
      <c r="S482" s="140">
        <v>0</v>
      </c>
      <c r="T482" s="141">
        <f t="shared" si="33"/>
        <v>0</v>
      </c>
      <c r="AR482" s="142" t="s">
        <v>178</v>
      </c>
      <c r="AT482" s="142" t="s">
        <v>139</v>
      </c>
      <c r="AU482" s="142" t="s">
        <v>83</v>
      </c>
      <c r="AY482" s="17" t="s">
        <v>136</v>
      </c>
      <c r="BE482" s="143">
        <f t="shared" si="34"/>
        <v>0</v>
      </c>
      <c r="BF482" s="143">
        <f t="shared" si="35"/>
        <v>0</v>
      </c>
      <c r="BG482" s="143">
        <f t="shared" si="36"/>
        <v>0</v>
      </c>
      <c r="BH482" s="143">
        <f t="shared" si="37"/>
        <v>0</v>
      </c>
      <c r="BI482" s="143">
        <f t="shared" si="38"/>
        <v>0</v>
      </c>
      <c r="BJ482" s="17" t="s">
        <v>79</v>
      </c>
      <c r="BK482" s="143">
        <f t="shared" si="39"/>
        <v>0</v>
      </c>
      <c r="BL482" s="17" t="s">
        <v>178</v>
      </c>
      <c r="BM482" s="142" t="s">
        <v>773</v>
      </c>
    </row>
    <row r="483" spans="2:65" s="11" customFormat="1" ht="22.9" customHeight="1">
      <c r="B483" s="117"/>
      <c r="D483" s="118" t="s">
        <v>74</v>
      </c>
      <c r="E483" s="127" t="s">
        <v>774</v>
      </c>
      <c r="F483" s="127" t="s">
        <v>775</v>
      </c>
      <c r="I483" s="120"/>
      <c r="J483" s="128">
        <f>BK483</f>
        <v>0</v>
      </c>
      <c r="L483" s="117"/>
      <c r="M483" s="122"/>
      <c r="P483" s="123">
        <f>SUM(P484:P489)</f>
        <v>0</v>
      </c>
      <c r="R483" s="123">
        <f>SUM(R484:R489)</f>
        <v>0</v>
      </c>
      <c r="T483" s="124">
        <f>SUM(T484:T489)</f>
        <v>0</v>
      </c>
      <c r="AR483" s="118" t="s">
        <v>83</v>
      </c>
      <c r="AT483" s="125" t="s">
        <v>74</v>
      </c>
      <c r="AU483" s="125" t="s">
        <v>79</v>
      </c>
      <c r="AY483" s="118" t="s">
        <v>136</v>
      </c>
      <c r="BK483" s="126">
        <f>SUM(BK484:BK489)</f>
        <v>0</v>
      </c>
    </row>
    <row r="484" spans="2:65" s="1" customFormat="1" ht="24.2" customHeight="1">
      <c r="B484" s="129"/>
      <c r="C484" s="130" t="s">
        <v>471</v>
      </c>
      <c r="D484" s="130" t="s">
        <v>139</v>
      </c>
      <c r="E484" s="131" t="s">
        <v>776</v>
      </c>
      <c r="F484" s="132" t="s">
        <v>777</v>
      </c>
      <c r="G484" s="133" t="s">
        <v>142</v>
      </c>
      <c r="H484" s="134">
        <v>6</v>
      </c>
      <c r="I484" s="135"/>
      <c r="J484" s="136">
        <f>ROUND(I484*H484,2)</f>
        <v>0</v>
      </c>
      <c r="K484" s="137"/>
      <c r="L484" s="32"/>
      <c r="M484" s="138" t="s">
        <v>1</v>
      </c>
      <c r="N484" s="139" t="s">
        <v>40</v>
      </c>
      <c r="P484" s="140">
        <f>O484*H484</f>
        <v>0</v>
      </c>
      <c r="Q484" s="140">
        <v>0</v>
      </c>
      <c r="R484" s="140">
        <f>Q484*H484</f>
        <v>0</v>
      </c>
      <c r="S484" s="140">
        <v>0</v>
      </c>
      <c r="T484" s="141">
        <f>S484*H484</f>
        <v>0</v>
      </c>
      <c r="AR484" s="142" t="s">
        <v>178</v>
      </c>
      <c r="AT484" s="142" t="s">
        <v>139</v>
      </c>
      <c r="AU484" s="142" t="s">
        <v>83</v>
      </c>
      <c r="AY484" s="17" t="s">
        <v>136</v>
      </c>
      <c r="BE484" s="143">
        <f>IF(N484="základní",J484,0)</f>
        <v>0</v>
      </c>
      <c r="BF484" s="143">
        <f>IF(N484="snížená",J484,0)</f>
        <v>0</v>
      </c>
      <c r="BG484" s="143">
        <f>IF(N484="zákl. přenesená",J484,0)</f>
        <v>0</v>
      </c>
      <c r="BH484" s="143">
        <f>IF(N484="sníž. přenesená",J484,0)</f>
        <v>0</v>
      </c>
      <c r="BI484" s="143">
        <f>IF(N484="nulová",J484,0)</f>
        <v>0</v>
      </c>
      <c r="BJ484" s="17" t="s">
        <v>79</v>
      </c>
      <c r="BK484" s="143">
        <f>ROUND(I484*H484,2)</f>
        <v>0</v>
      </c>
      <c r="BL484" s="17" t="s">
        <v>178</v>
      </c>
      <c r="BM484" s="142" t="s">
        <v>778</v>
      </c>
    </row>
    <row r="485" spans="2:65" s="12" customFormat="1">
      <c r="B485" s="144"/>
      <c r="D485" s="145" t="s">
        <v>144</v>
      </c>
      <c r="E485" s="146" t="s">
        <v>1</v>
      </c>
      <c r="F485" s="147" t="s">
        <v>779</v>
      </c>
      <c r="H485" s="148">
        <v>6</v>
      </c>
      <c r="I485" s="149"/>
      <c r="L485" s="144"/>
      <c r="M485" s="150"/>
      <c r="T485" s="151"/>
      <c r="AT485" s="146" t="s">
        <v>144</v>
      </c>
      <c r="AU485" s="146" t="s">
        <v>83</v>
      </c>
      <c r="AV485" s="12" t="s">
        <v>83</v>
      </c>
      <c r="AW485" s="12" t="s">
        <v>32</v>
      </c>
      <c r="AX485" s="12" t="s">
        <v>75</v>
      </c>
      <c r="AY485" s="146" t="s">
        <v>136</v>
      </c>
    </row>
    <row r="486" spans="2:65" s="13" customFormat="1">
      <c r="B486" s="152"/>
      <c r="D486" s="145" t="s">
        <v>144</v>
      </c>
      <c r="E486" s="153" t="s">
        <v>1</v>
      </c>
      <c r="F486" s="154" t="s">
        <v>147</v>
      </c>
      <c r="H486" s="155">
        <v>6</v>
      </c>
      <c r="I486" s="156"/>
      <c r="L486" s="152"/>
      <c r="M486" s="157"/>
      <c r="T486" s="158"/>
      <c r="AT486" s="153" t="s">
        <v>144</v>
      </c>
      <c r="AU486" s="153" t="s">
        <v>83</v>
      </c>
      <c r="AV486" s="13" t="s">
        <v>143</v>
      </c>
      <c r="AW486" s="13" t="s">
        <v>32</v>
      </c>
      <c r="AX486" s="13" t="s">
        <v>79</v>
      </c>
      <c r="AY486" s="153" t="s">
        <v>136</v>
      </c>
    </row>
    <row r="487" spans="2:65" s="1" customFormat="1" ht="24.2" customHeight="1">
      <c r="B487" s="129"/>
      <c r="C487" s="130" t="s">
        <v>780</v>
      </c>
      <c r="D487" s="130" t="s">
        <v>139</v>
      </c>
      <c r="E487" s="131" t="s">
        <v>781</v>
      </c>
      <c r="F487" s="132" t="s">
        <v>782</v>
      </c>
      <c r="G487" s="133" t="s">
        <v>142</v>
      </c>
      <c r="H487" s="134">
        <v>12</v>
      </c>
      <c r="I487" s="135"/>
      <c r="J487" s="136">
        <f>ROUND(I487*H487,2)</f>
        <v>0</v>
      </c>
      <c r="K487" s="137"/>
      <c r="L487" s="32"/>
      <c r="M487" s="138" t="s">
        <v>1</v>
      </c>
      <c r="N487" s="139" t="s">
        <v>40</v>
      </c>
      <c r="P487" s="140">
        <f>O487*H487</f>
        <v>0</v>
      </c>
      <c r="Q487" s="140">
        <v>0</v>
      </c>
      <c r="R487" s="140">
        <f>Q487*H487</f>
        <v>0</v>
      </c>
      <c r="S487" s="140">
        <v>0</v>
      </c>
      <c r="T487" s="141">
        <f>S487*H487</f>
        <v>0</v>
      </c>
      <c r="AR487" s="142" t="s">
        <v>178</v>
      </c>
      <c r="AT487" s="142" t="s">
        <v>139</v>
      </c>
      <c r="AU487" s="142" t="s">
        <v>83</v>
      </c>
      <c r="AY487" s="17" t="s">
        <v>136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7" t="s">
        <v>79</v>
      </c>
      <c r="BK487" s="143">
        <f>ROUND(I487*H487,2)</f>
        <v>0</v>
      </c>
      <c r="BL487" s="17" t="s">
        <v>178</v>
      </c>
      <c r="BM487" s="142" t="s">
        <v>783</v>
      </c>
    </row>
    <row r="488" spans="2:65" s="12" customFormat="1">
      <c r="B488" s="144"/>
      <c r="D488" s="145" t="s">
        <v>144</v>
      </c>
      <c r="E488" s="146" t="s">
        <v>1</v>
      </c>
      <c r="F488" s="147" t="s">
        <v>784</v>
      </c>
      <c r="H488" s="148">
        <v>12</v>
      </c>
      <c r="I488" s="149"/>
      <c r="L488" s="144"/>
      <c r="M488" s="150"/>
      <c r="T488" s="151"/>
      <c r="AT488" s="146" t="s">
        <v>144</v>
      </c>
      <c r="AU488" s="146" t="s">
        <v>83</v>
      </c>
      <c r="AV488" s="12" t="s">
        <v>83</v>
      </c>
      <c r="AW488" s="12" t="s">
        <v>32</v>
      </c>
      <c r="AX488" s="12" t="s">
        <v>75</v>
      </c>
      <c r="AY488" s="146" t="s">
        <v>136</v>
      </c>
    </row>
    <row r="489" spans="2:65" s="13" customFormat="1">
      <c r="B489" s="152"/>
      <c r="D489" s="145" t="s">
        <v>144</v>
      </c>
      <c r="E489" s="153" t="s">
        <v>1</v>
      </c>
      <c r="F489" s="154" t="s">
        <v>147</v>
      </c>
      <c r="H489" s="155">
        <v>12</v>
      </c>
      <c r="I489" s="156"/>
      <c r="L489" s="152"/>
      <c r="M489" s="157"/>
      <c r="T489" s="158"/>
      <c r="AT489" s="153" t="s">
        <v>144</v>
      </c>
      <c r="AU489" s="153" t="s">
        <v>83</v>
      </c>
      <c r="AV489" s="13" t="s">
        <v>143</v>
      </c>
      <c r="AW489" s="13" t="s">
        <v>32</v>
      </c>
      <c r="AX489" s="13" t="s">
        <v>79</v>
      </c>
      <c r="AY489" s="153" t="s">
        <v>136</v>
      </c>
    </row>
    <row r="490" spans="2:65" s="11" customFormat="1" ht="22.9" customHeight="1">
      <c r="B490" s="117"/>
      <c r="D490" s="118" t="s">
        <v>74</v>
      </c>
      <c r="E490" s="127" t="s">
        <v>785</v>
      </c>
      <c r="F490" s="127" t="s">
        <v>786</v>
      </c>
      <c r="I490" s="120"/>
      <c r="J490" s="128">
        <f>BK490</f>
        <v>0</v>
      </c>
      <c r="L490" s="117"/>
      <c r="M490" s="122"/>
      <c r="P490" s="123">
        <f>SUM(P491:P497)</f>
        <v>0</v>
      </c>
      <c r="R490" s="123">
        <f>SUM(R491:R497)</f>
        <v>0</v>
      </c>
      <c r="T490" s="124">
        <f>SUM(T491:T497)</f>
        <v>0</v>
      </c>
      <c r="AR490" s="118" t="s">
        <v>83</v>
      </c>
      <c r="AT490" s="125" t="s">
        <v>74</v>
      </c>
      <c r="AU490" s="125" t="s">
        <v>79</v>
      </c>
      <c r="AY490" s="118" t="s">
        <v>136</v>
      </c>
      <c r="BK490" s="126">
        <f>SUM(BK491:BK497)</f>
        <v>0</v>
      </c>
    </row>
    <row r="491" spans="2:65" s="1" customFormat="1" ht="24.2" customHeight="1">
      <c r="B491" s="129"/>
      <c r="C491" s="130" t="s">
        <v>475</v>
      </c>
      <c r="D491" s="130" t="s">
        <v>139</v>
      </c>
      <c r="E491" s="131" t="s">
        <v>787</v>
      </c>
      <c r="F491" s="132" t="s">
        <v>788</v>
      </c>
      <c r="G491" s="133" t="s">
        <v>142</v>
      </c>
      <c r="H491" s="134">
        <v>381.26400000000001</v>
      </c>
      <c r="I491" s="135"/>
      <c r="J491" s="136">
        <f>ROUND(I491*H491,2)</f>
        <v>0</v>
      </c>
      <c r="K491" s="137"/>
      <c r="L491" s="32"/>
      <c r="M491" s="138" t="s">
        <v>1</v>
      </c>
      <c r="N491" s="139" t="s">
        <v>40</v>
      </c>
      <c r="P491" s="140">
        <f>O491*H491</f>
        <v>0</v>
      </c>
      <c r="Q491" s="140">
        <v>0</v>
      </c>
      <c r="R491" s="140">
        <f>Q491*H491</f>
        <v>0</v>
      </c>
      <c r="S491" s="140">
        <v>0</v>
      </c>
      <c r="T491" s="141">
        <f>S491*H491</f>
        <v>0</v>
      </c>
      <c r="AR491" s="142" t="s">
        <v>178</v>
      </c>
      <c r="AT491" s="142" t="s">
        <v>139</v>
      </c>
      <c r="AU491" s="142" t="s">
        <v>83</v>
      </c>
      <c r="AY491" s="17" t="s">
        <v>136</v>
      </c>
      <c r="BE491" s="143">
        <f>IF(N491="základní",J491,0)</f>
        <v>0</v>
      </c>
      <c r="BF491" s="143">
        <f>IF(N491="snížená",J491,0)</f>
        <v>0</v>
      </c>
      <c r="BG491" s="143">
        <f>IF(N491="zákl. přenesená",J491,0)</f>
        <v>0</v>
      </c>
      <c r="BH491" s="143">
        <f>IF(N491="sníž. přenesená",J491,0)</f>
        <v>0</v>
      </c>
      <c r="BI491" s="143">
        <f>IF(N491="nulová",J491,0)</f>
        <v>0</v>
      </c>
      <c r="BJ491" s="17" t="s">
        <v>79</v>
      </c>
      <c r="BK491" s="143">
        <f>ROUND(I491*H491,2)</f>
        <v>0</v>
      </c>
      <c r="BL491" s="17" t="s">
        <v>178</v>
      </c>
      <c r="BM491" s="142" t="s">
        <v>789</v>
      </c>
    </row>
    <row r="492" spans="2:65" s="12" customFormat="1">
      <c r="B492" s="144"/>
      <c r="D492" s="145" t="s">
        <v>144</v>
      </c>
      <c r="E492" s="146" t="s">
        <v>1</v>
      </c>
      <c r="F492" s="147" t="s">
        <v>790</v>
      </c>
      <c r="H492" s="148">
        <v>112.43600000000001</v>
      </c>
      <c r="I492" s="149"/>
      <c r="L492" s="144"/>
      <c r="M492" s="150"/>
      <c r="T492" s="151"/>
      <c r="AT492" s="146" t="s">
        <v>144</v>
      </c>
      <c r="AU492" s="146" t="s">
        <v>83</v>
      </c>
      <c r="AV492" s="12" t="s">
        <v>83</v>
      </c>
      <c r="AW492" s="12" t="s">
        <v>32</v>
      </c>
      <c r="AX492" s="12" t="s">
        <v>75</v>
      </c>
      <c r="AY492" s="146" t="s">
        <v>136</v>
      </c>
    </row>
    <row r="493" spans="2:65" s="12" customFormat="1">
      <c r="B493" s="144"/>
      <c r="D493" s="145" t="s">
        <v>144</v>
      </c>
      <c r="E493" s="146" t="s">
        <v>1</v>
      </c>
      <c r="F493" s="147" t="s">
        <v>791</v>
      </c>
      <c r="H493" s="148">
        <v>14.948</v>
      </c>
      <c r="I493" s="149"/>
      <c r="L493" s="144"/>
      <c r="M493" s="150"/>
      <c r="T493" s="151"/>
      <c r="AT493" s="146" t="s">
        <v>144</v>
      </c>
      <c r="AU493" s="146" t="s">
        <v>83</v>
      </c>
      <c r="AV493" s="12" t="s">
        <v>83</v>
      </c>
      <c r="AW493" s="12" t="s">
        <v>32</v>
      </c>
      <c r="AX493" s="12" t="s">
        <v>75</v>
      </c>
      <c r="AY493" s="146" t="s">
        <v>136</v>
      </c>
    </row>
    <row r="494" spans="2:65" s="12" customFormat="1">
      <c r="B494" s="144"/>
      <c r="D494" s="145" t="s">
        <v>144</v>
      </c>
      <c r="E494" s="146" t="s">
        <v>1</v>
      </c>
      <c r="F494" s="147" t="s">
        <v>792</v>
      </c>
      <c r="H494" s="148">
        <v>56.6</v>
      </c>
      <c r="I494" s="149"/>
      <c r="L494" s="144"/>
      <c r="M494" s="150"/>
      <c r="T494" s="151"/>
      <c r="AT494" s="146" t="s">
        <v>144</v>
      </c>
      <c r="AU494" s="146" t="s">
        <v>83</v>
      </c>
      <c r="AV494" s="12" t="s">
        <v>83</v>
      </c>
      <c r="AW494" s="12" t="s">
        <v>32</v>
      </c>
      <c r="AX494" s="12" t="s">
        <v>75</v>
      </c>
      <c r="AY494" s="146" t="s">
        <v>136</v>
      </c>
    </row>
    <row r="495" spans="2:65" s="12" customFormat="1">
      <c r="B495" s="144"/>
      <c r="D495" s="145" t="s">
        <v>144</v>
      </c>
      <c r="E495" s="146" t="s">
        <v>1</v>
      </c>
      <c r="F495" s="147" t="s">
        <v>793</v>
      </c>
      <c r="H495" s="148">
        <v>197.28</v>
      </c>
      <c r="I495" s="149"/>
      <c r="L495" s="144"/>
      <c r="M495" s="150"/>
      <c r="T495" s="151"/>
      <c r="AT495" s="146" t="s">
        <v>144</v>
      </c>
      <c r="AU495" s="146" t="s">
        <v>83</v>
      </c>
      <c r="AV495" s="12" t="s">
        <v>83</v>
      </c>
      <c r="AW495" s="12" t="s">
        <v>32</v>
      </c>
      <c r="AX495" s="12" t="s">
        <v>75</v>
      </c>
      <c r="AY495" s="146" t="s">
        <v>136</v>
      </c>
    </row>
    <row r="496" spans="2:65" s="13" customFormat="1">
      <c r="B496" s="152"/>
      <c r="D496" s="145" t="s">
        <v>144</v>
      </c>
      <c r="E496" s="153" t="s">
        <v>1</v>
      </c>
      <c r="F496" s="154" t="s">
        <v>147</v>
      </c>
      <c r="H496" s="155">
        <v>381.26400000000001</v>
      </c>
      <c r="I496" s="156"/>
      <c r="L496" s="152"/>
      <c r="M496" s="157"/>
      <c r="T496" s="158"/>
      <c r="AT496" s="153" t="s">
        <v>144</v>
      </c>
      <c r="AU496" s="153" t="s">
        <v>83</v>
      </c>
      <c r="AV496" s="13" t="s">
        <v>143</v>
      </c>
      <c r="AW496" s="13" t="s">
        <v>32</v>
      </c>
      <c r="AX496" s="13" t="s">
        <v>79</v>
      </c>
      <c r="AY496" s="153" t="s">
        <v>136</v>
      </c>
    </row>
    <row r="497" spans="2:65" s="1" customFormat="1" ht="24.2" customHeight="1">
      <c r="B497" s="129"/>
      <c r="C497" s="130" t="s">
        <v>794</v>
      </c>
      <c r="D497" s="130" t="s">
        <v>139</v>
      </c>
      <c r="E497" s="131" t="s">
        <v>795</v>
      </c>
      <c r="F497" s="132" t="s">
        <v>796</v>
      </c>
      <c r="G497" s="133" t="s">
        <v>142</v>
      </c>
      <c r="H497" s="134">
        <v>381.26400000000001</v>
      </c>
      <c r="I497" s="135"/>
      <c r="J497" s="136">
        <f>ROUND(I497*H497,2)</f>
        <v>0</v>
      </c>
      <c r="K497" s="137"/>
      <c r="L497" s="32"/>
      <c r="M497" s="138" t="s">
        <v>1</v>
      </c>
      <c r="N497" s="139" t="s">
        <v>40</v>
      </c>
      <c r="P497" s="140">
        <f>O497*H497</f>
        <v>0</v>
      </c>
      <c r="Q497" s="140">
        <v>0</v>
      </c>
      <c r="R497" s="140">
        <f>Q497*H497</f>
        <v>0</v>
      </c>
      <c r="S497" s="140">
        <v>0</v>
      </c>
      <c r="T497" s="141">
        <f>S497*H497</f>
        <v>0</v>
      </c>
      <c r="AR497" s="142" t="s">
        <v>178</v>
      </c>
      <c r="AT497" s="142" t="s">
        <v>139</v>
      </c>
      <c r="AU497" s="142" t="s">
        <v>83</v>
      </c>
      <c r="AY497" s="17" t="s">
        <v>136</v>
      </c>
      <c r="BE497" s="143">
        <f>IF(N497="základní",J497,0)</f>
        <v>0</v>
      </c>
      <c r="BF497" s="143">
        <f>IF(N497="snížená",J497,0)</f>
        <v>0</v>
      </c>
      <c r="BG497" s="143">
        <f>IF(N497="zákl. přenesená",J497,0)</f>
        <v>0</v>
      </c>
      <c r="BH497" s="143">
        <f>IF(N497="sníž. přenesená",J497,0)</f>
        <v>0</v>
      </c>
      <c r="BI497" s="143">
        <f>IF(N497="nulová",J497,0)</f>
        <v>0</v>
      </c>
      <c r="BJ497" s="17" t="s">
        <v>79</v>
      </c>
      <c r="BK497" s="143">
        <f>ROUND(I497*H497,2)</f>
        <v>0</v>
      </c>
      <c r="BL497" s="17" t="s">
        <v>178</v>
      </c>
      <c r="BM497" s="142" t="s">
        <v>797</v>
      </c>
    </row>
    <row r="498" spans="2:65" s="11" customFormat="1" ht="25.9" customHeight="1">
      <c r="B498" s="117"/>
      <c r="D498" s="118" t="s">
        <v>74</v>
      </c>
      <c r="E498" s="119" t="s">
        <v>798</v>
      </c>
      <c r="F498" s="119" t="s">
        <v>799</v>
      </c>
      <c r="I498" s="120"/>
      <c r="J498" s="121">
        <f>BK498</f>
        <v>0</v>
      </c>
      <c r="L498" s="117"/>
      <c r="M498" s="122"/>
      <c r="P498" s="123">
        <f>P499+P501+P504+P506</f>
        <v>0</v>
      </c>
      <c r="R498" s="123">
        <f>R499+R501+R504+R506</f>
        <v>0</v>
      </c>
      <c r="T498" s="124">
        <f>T499+T501+T504+T506</f>
        <v>0</v>
      </c>
      <c r="AR498" s="118" t="s">
        <v>161</v>
      </c>
      <c r="AT498" s="125" t="s">
        <v>74</v>
      </c>
      <c r="AU498" s="125" t="s">
        <v>75</v>
      </c>
      <c r="AY498" s="118" t="s">
        <v>136</v>
      </c>
      <c r="BK498" s="126">
        <f>BK499+BK501+BK504+BK506</f>
        <v>0</v>
      </c>
    </row>
    <row r="499" spans="2:65" s="11" customFormat="1" ht="22.9" customHeight="1">
      <c r="B499" s="117"/>
      <c r="D499" s="118" t="s">
        <v>74</v>
      </c>
      <c r="E499" s="127" t="s">
        <v>800</v>
      </c>
      <c r="F499" s="127" t="s">
        <v>801</v>
      </c>
      <c r="I499" s="120"/>
      <c r="J499" s="128">
        <f>BK499</f>
        <v>0</v>
      </c>
      <c r="L499" s="117"/>
      <c r="M499" s="122"/>
      <c r="P499" s="123">
        <f>P500</f>
        <v>0</v>
      </c>
      <c r="R499" s="123">
        <f>R500</f>
        <v>0</v>
      </c>
      <c r="T499" s="124">
        <f>T500</f>
        <v>0</v>
      </c>
      <c r="AR499" s="118" t="s">
        <v>161</v>
      </c>
      <c r="AT499" s="125" t="s">
        <v>74</v>
      </c>
      <c r="AU499" s="125" t="s">
        <v>79</v>
      </c>
      <c r="AY499" s="118" t="s">
        <v>136</v>
      </c>
      <c r="BK499" s="126">
        <f>BK500</f>
        <v>0</v>
      </c>
    </row>
    <row r="500" spans="2:65" s="1" customFormat="1" ht="16.5" customHeight="1">
      <c r="B500" s="129"/>
      <c r="C500" s="130" t="s">
        <v>478</v>
      </c>
      <c r="D500" s="130" t="s">
        <v>139</v>
      </c>
      <c r="E500" s="131" t="s">
        <v>802</v>
      </c>
      <c r="F500" s="132" t="s">
        <v>803</v>
      </c>
      <c r="G500" s="133" t="s">
        <v>804</v>
      </c>
      <c r="H500" s="134">
        <v>1</v>
      </c>
      <c r="I500" s="135"/>
      <c r="J500" s="136">
        <f>ROUND(I500*H500,2)</f>
        <v>0</v>
      </c>
      <c r="K500" s="137"/>
      <c r="L500" s="32"/>
      <c r="M500" s="138" t="s">
        <v>1</v>
      </c>
      <c r="N500" s="139" t="s">
        <v>40</v>
      </c>
      <c r="P500" s="140">
        <f>O500*H500</f>
        <v>0</v>
      </c>
      <c r="Q500" s="140">
        <v>0</v>
      </c>
      <c r="R500" s="140">
        <f>Q500*H500</f>
        <v>0</v>
      </c>
      <c r="S500" s="140">
        <v>0</v>
      </c>
      <c r="T500" s="141">
        <f>S500*H500</f>
        <v>0</v>
      </c>
      <c r="AR500" s="142" t="s">
        <v>143</v>
      </c>
      <c r="AT500" s="142" t="s">
        <v>139</v>
      </c>
      <c r="AU500" s="142" t="s">
        <v>83</v>
      </c>
      <c r="AY500" s="17" t="s">
        <v>136</v>
      </c>
      <c r="BE500" s="143">
        <f>IF(N500="základní",J500,0)</f>
        <v>0</v>
      </c>
      <c r="BF500" s="143">
        <f>IF(N500="snížená",J500,0)</f>
        <v>0</v>
      </c>
      <c r="BG500" s="143">
        <f>IF(N500="zákl. přenesená",J500,0)</f>
        <v>0</v>
      </c>
      <c r="BH500" s="143">
        <f>IF(N500="sníž. přenesená",J500,0)</f>
        <v>0</v>
      </c>
      <c r="BI500" s="143">
        <f>IF(N500="nulová",J500,0)</f>
        <v>0</v>
      </c>
      <c r="BJ500" s="17" t="s">
        <v>79</v>
      </c>
      <c r="BK500" s="143">
        <f>ROUND(I500*H500,2)</f>
        <v>0</v>
      </c>
      <c r="BL500" s="17" t="s">
        <v>143</v>
      </c>
      <c r="BM500" s="142" t="s">
        <v>805</v>
      </c>
    </row>
    <row r="501" spans="2:65" s="11" customFormat="1" ht="22.9" customHeight="1">
      <c r="B501" s="117"/>
      <c r="D501" s="118" t="s">
        <v>74</v>
      </c>
      <c r="E501" s="127" t="s">
        <v>806</v>
      </c>
      <c r="F501" s="127" t="s">
        <v>807</v>
      </c>
      <c r="I501" s="120"/>
      <c r="J501" s="128">
        <f>BK501</f>
        <v>0</v>
      </c>
      <c r="L501" s="117"/>
      <c r="M501" s="122"/>
      <c r="P501" s="123">
        <f>SUM(P502:P503)</f>
        <v>0</v>
      </c>
      <c r="R501" s="123">
        <f>SUM(R502:R503)</f>
        <v>0</v>
      </c>
      <c r="T501" s="124">
        <f>SUM(T502:T503)</f>
        <v>0</v>
      </c>
      <c r="AR501" s="118" t="s">
        <v>161</v>
      </c>
      <c r="AT501" s="125" t="s">
        <v>74</v>
      </c>
      <c r="AU501" s="125" t="s">
        <v>79</v>
      </c>
      <c r="AY501" s="118" t="s">
        <v>136</v>
      </c>
      <c r="BK501" s="126">
        <f>SUM(BK502:BK503)</f>
        <v>0</v>
      </c>
    </row>
    <row r="502" spans="2:65" s="1" customFormat="1" ht="16.5" customHeight="1">
      <c r="B502" s="129"/>
      <c r="C502" s="130" t="s">
        <v>808</v>
      </c>
      <c r="D502" s="130" t="s">
        <v>139</v>
      </c>
      <c r="E502" s="131" t="s">
        <v>809</v>
      </c>
      <c r="F502" s="132" t="s">
        <v>810</v>
      </c>
      <c r="G502" s="133" t="s">
        <v>804</v>
      </c>
      <c r="H502" s="134">
        <v>1</v>
      </c>
      <c r="I502" s="135"/>
      <c r="J502" s="136">
        <f>ROUND(I502*H502,2)</f>
        <v>0</v>
      </c>
      <c r="K502" s="137"/>
      <c r="L502" s="32"/>
      <c r="M502" s="138" t="s">
        <v>1</v>
      </c>
      <c r="N502" s="139" t="s">
        <v>40</v>
      </c>
      <c r="P502" s="140">
        <f>O502*H502</f>
        <v>0</v>
      </c>
      <c r="Q502" s="140">
        <v>0</v>
      </c>
      <c r="R502" s="140">
        <f>Q502*H502</f>
        <v>0</v>
      </c>
      <c r="S502" s="140">
        <v>0</v>
      </c>
      <c r="T502" s="141">
        <f>S502*H502</f>
        <v>0</v>
      </c>
      <c r="AR502" s="142" t="s">
        <v>143</v>
      </c>
      <c r="AT502" s="142" t="s">
        <v>139</v>
      </c>
      <c r="AU502" s="142" t="s">
        <v>83</v>
      </c>
      <c r="AY502" s="17" t="s">
        <v>136</v>
      </c>
      <c r="BE502" s="143">
        <f>IF(N502="základní",J502,0)</f>
        <v>0</v>
      </c>
      <c r="BF502" s="143">
        <f>IF(N502="snížená",J502,0)</f>
        <v>0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17" t="s">
        <v>79</v>
      </c>
      <c r="BK502" s="143">
        <f>ROUND(I502*H502,2)</f>
        <v>0</v>
      </c>
      <c r="BL502" s="17" t="s">
        <v>143</v>
      </c>
      <c r="BM502" s="142" t="s">
        <v>811</v>
      </c>
    </row>
    <row r="503" spans="2:65" s="1" customFormat="1" ht="16.5" customHeight="1">
      <c r="B503" s="129"/>
      <c r="C503" s="130" t="s">
        <v>482</v>
      </c>
      <c r="D503" s="130" t="s">
        <v>139</v>
      </c>
      <c r="E503" s="131" t="s">
        <v>812</v>
      </c>
      <c r="F503" s="132" t="s">
        <v>813</v>
      </c>
      <c r="G503" s="133" t="s">
        <v>804</v>
      </c>
      <c r="H503" s="134">
        <v>1</v>
      </c>
      <c r="I503" s="135"/>
      <c r="J503" s="136">
        <f>ROUND(I503*H503,2)</f>
        <v>0</v>
      </c>
      <c r="K503" s="137"/>
      <c r="L503" s="32"/>
      <c r="M503" s="138" t="s">
        <v>1</v>
      </c>
      <c r="N503" s="139" t="s">
        <v>40</v>
      </c>
      <c r="P503" s="140">
        <f>O503*H503</f>
        <v>0</v>
      </c>
      <c r="Q503" s="140">
        <v>0</v>
      </c>
      <c r="R503" s="140">
        <f>Q503*H503</f>
        <v>0</v>
      </c>
      <c r="S503" s="140">
        <v>0</v>
      </c>
      <c r="T503" s="141">
        <f>S503*H503</f>
        <v>0</v>
      </c>
      <c r="AR503" s="142" t="s">
        <v>143</v>
      </c>
      <c r="AT503" s="142" t="s">
        <v>139</v>
      </c>
      <c r="AU503" s="142" t="s">
        <v>83</v>
      </c>
      <c r="AY503" s="17" t="s">
        <v>136</v>
      </c>
      <c r="BE503" s="143">
        <f>IF(N503="základní",J503,0)</f>
        <v>0</v>
      </c>
      <c r="BF503" s="143">
        <f>IF(N503="snížená",J503,0)</f>
        <v>0</v>
      </c>
      <c r="BG503" s="143">
        <f>IF(N503="zákl. přenesená",J503,0)</f>
        <v>0</v>
      </c>
      <c r="BH503" s="143">
        <f>IF(N503="sníž. přenesená",J503,0)</f>
        <v>0</v>
      </c>
      <c r="BI503" s="143">
        <f>IF(N503="nulová",J503,0)</f>
        <v>0</v>
      </c>
      <c r="BJ503" s="17" t="s">
        <v>79</v>
      </c>
      <c r="BK503" s="143">
        <f>ROUND(I503*H503,2)</f>
        <v>0</v>
      </c>
      <c r="BL503" s="17" t="s">
        <v>143</v>
      </c>
      <c r="BM503" s="142" t="s">
        <v>814</v>
      </c>
    </row>
    <row r="504" spans="2:65" s="11" customFormat="1" ht="22.9" customHeight="1">
      <c r="B504" s="117"/>
      <c r="D504" s="118" t="s">
        <v>74</v>
      </c>
      <c r="E504" s="127" t="s">
        <v>815</v>
      </c>
      <c r="F504" s="127" t="s">
        <v>816</v>
      </c>
      <c r="I504" s="120"/>
      <c r="J504" s="128">
        <f>BK504</f>
        <v>0</v>
      </c>
      <c r="L504" s="117"/>
      <c r="M504" s="122"/>
      <c r="P504" s="123">
        <f>P505</f>
        <v>0</v>
      </c>
      <c r="R504" s="123">
        <f>R505</f>
        <v>0</v>
      </c>
      <c r="T504" s="124">
        <f>T505</f>
        <v>0</v>
      </c>
      <c r="AR504" s="118" t="s">
        <v>161</v>
      </c>
      <c r="AT504" s="125" t="s">
        <v>74</v>
      </c>
      <c r="AU504" s="125" t="s">
        <v>79</v>
      </c>
      <c r="AY504" s="118" t="s">
        <v>136</v>
      </c>
      <c r="BK504" s="126">
        <f>BK505</f>
        <v>0</v>
      </c>
    </row>
    <row r="505" spans="2:65" s="1" customFormat="1" ht="16.5" customHeight="1">
      <c r="B505" s="129"/>
      <c r="C505" s="130" t="s">
        <v>817</v>
      </c>
      <c r="D505" s="130" t="s">
        <v>139</v>
      </c>
      <c r="E505" s="131" t="s">
        <v>818</v>
      </c>
      <c r="F505" s="132" t="s">
        <v>819</v>
      </c>
      <c r="G505" s="133" t="s">
        <v>804</v>
      </c>
      <c r="H505" s="134">
        <v>1</v>
      </c>
      <c r="I505" s="135"/>
      <c r="J505" s="136">
        <f>ROUND(I505*H505,2)</f>
        <v>0</v>
      </c>
      <c r="K505" s="137"/>
      <c r="L505" s="32"/>
      <c r="M505" s="138" t="s">
        <v>1</v>
      </c>
      <c r="N505" s="139" t="s">
        <v>40</v>
      </c>
      <c r="P505" s="140">
        <f>O505*H505</f>
        <v>0</v>
      </c>
      <c r="Q505" s="140">
        <v>0</v>
      </c>
      <c r="R505" s="140">
        <f>Q505*H505</f>
        <v>0</v>
      </c>
      <c r="S505" s="140">
        <v>0</v>
      </c>
      <c r="T505" s="141">
        <f>S505*H505</f>
        <v>0</v>
      </c>
      <c r="AR505" s="142" t="s">
        <v>143</v>
      </c>
      <c r="AT505" s="142" t="s">
        <v>139</v>
      </c>
      <c r="AU505" s="142" t="s">
        <v>83</v>
      </c>
      <c r="AY505" s="17" t="s">
        <v>136</v>
      </c>
      <c r="BE505" s="143">
        <f>IF(N505="základní",J505,0)</f>
        <v>0</v>
      </c>
      <c r="BF505" s="143">
        <f>IF(N505="snížená",J505,0)</f>
        <v>0</v>
      </c>
      <c r="BG505" s="143">
        <f>IF(N505="zákl. přenesená",J505,0)</f>
        <v>0</v>
      </c>
      <c r="BH505" s="143">
        <f>IF(N505="sníž. přenesená",J505,0)</f>
        <v>0</v>
      </c>
      <c r="BI505" s="143">
        <f>IF(N505="nulová",J505,0)</f>
        <v>0</v>
      </c>
      <c r="BJ505" s="17" t="s">
        <v>79</v>
      </c>
      <c r="BK505" s="143">
        <f>ROUND(I505*H505,2)</f>
        <v>0</v>
      </c>
      <c r="BL505" s="17" t="s">
        <v>143</v>
      </c>
      <c r="BM505" s="142" t="s">
        <v>820</v>
      </c>
    </row>
    <row r="506" spans="2:65" s="11" customFormat="1" ht="22.9" customHeight="1">
      <c r="B506" s="117"/>
      <c r="D506" s="118" t="s">
        <v>74</v>
      </c>
      <c r="E506" s="127" t="s">
        <v>821</v>
      </c>
      <c r="F506" s="127" t="s">
        <v>822</v>
      </c>
      <c r="I506" s="120"/>
      <c r="J506" s="128">
        <f>BK506</f>
        <v>0</v>
      </c>
      <c r="L506" s="117"/>
      <c r="M506" s="122"/>
      <c r="P506" s="123">
        <f>P507</f>
        <v>0</v>
      </c>
      <c r="R506" s="123">
        <f>R507</f>
        <v>0</v>
      </c>
      <c r="T506" s="124">
        <f>T507</f>
        <v>0</v>
      </c>
      <c r="AR506" s="118" t="s">
        <v>161</v>
      </c>
      <c r="AT506" s="125" t="s">
        <v>74</v>
      </c>
      <c r="AU506" s="125" t="s">
        <v>79</v>
      </c>
      <c r="AY506" s="118" t="s">
        <v>136</v>
      </c>
      <c r="BK506" s="126">
        <f>BK507</f>
        <v>0</v>
      </c>
    </row>
    <row r="507" spans="2:65" s="1" customFormat="1" ht="16.5" customHeight="1">
      <c r="B507" s="129"/>
      <c r="C507" s="130" t="s">
        <v>485</v>
      </c>
      <c r="D507" s="130" t="s">
        <v>139</v>
      </c>
      <c r="E507" s="131" t="s">
        <v>823</v>
      </c>
      <c r="F507" s="132" t="s">
        <v>824</v>
      </c>
      <c r="G507" s="133" t="s">
        <v>804</v>
      </c>
      <c r="H507" s="134">
        <v>1</v>
      </c>
      <c r="I507" s="135"/>
      <c r="J507" s="136">
        <f>ROUND(I507*H507,2)</f>
        <v>0</v>
      </c>
      <c r="K507" s="137"/>
      <c r="L507" s="32"/>
      <c r="M507" s="183" t="s">
        <v>1</v>
      </c>
      <c r="N507" s="184" t="s">
        <v>40</v>
      </c>
      <c r="O507" s="185"/>
      <c r="P507" s="186">
        <f>O507*H507</f>
        <v>0</v>
      </c>
      <c r="Q507" s="186">
        <v>0</v>
      </c>
      <c r="R507" s="186">
        <f>Q507*H507</f>
        <v>0</v>
      </c>
      <c r="S507" s="186">
        <v>0</v>
      </c>
      <c r="T507" s="187">
        <f>S507*H507</f>
        <v>0</v>
      </c>
      <c r="AR507" s="142" t="s">
        <v>143</v>
      </c>
      <c r="AT507" s="142" t="s">
        <v>139</v>
      </c>
      <c r="AU507" s="142" t="s">
        <v>83</v>
      </c>
      <c r="AY507" s="17" t="s">
        <v>136</v>
      </c>
      <c r="BE507" s="143">
        <f>IF(N507="základní",J507,0)</f>
        <v>0</v>
      </c>
      <c r="BF507" s="143">
        <f>IF(N507="snížená",J507,0)</f>
        <v>0</v>
      </c>
      <c r="BG507" s="143">
        <f>IF(N507="zákl. přenesená",J507,0)</f>
        <v>0</v>
      </c>
      <c r="BH507" s="143">
        <f>IF(N507="sníž. přenesená",J507,0)</f>
        <v>0</v>
      </c>
      <c r="BI507" s="143">
        <f>IF(N507="nulová",J507,0)</f>
        <v>0</v>
      </c>
      <c r="BJ507" s="17" t="s">
        <v>79</v>
      </c>
      <c r="BK507" s="143">
        <f>ROUND(I507*H507,2)</f>
        <v>0</v>
      </c>
      <c r="BL507" s="17" t="s">
        <v>143</v>
      </c>
      <c r="BM507" s="142" t="s">
        <v>825</v>
      </c>
    </row>
    <row r="508" spans="2:65" s="1" customFormat="1" ht="6.95" customHeight="1">
      <c r="B508" s="44"/>
      <c r="C508" s="45"/>
      <c r="D508" s="45"/>
      <c r="E508" s="45"/>
      <c r="F508" s="45"/>
      <c r="G508" s="45"/>
      <c r="H508" s="45"/>
      <c r="I508" s="45"/>
      <c r="J508" s="45"/>
      <c r="K508" s="45"/>
      <c r="L508" s="32"/>
    </row>
  </sheetData>
  <autoFilter ref="C144:K507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St. úpravy hygienické...</vt:lpstr>
      <vt:lpstr>'1 - St. úpravy hygienické...'!Názvy_tisku</vt:lpstr>
      <vt:lpstr>'Rekapitulace stavby'!Názvy_tisku</vt:lpstr>
      <vt:lpstr>'1 - St. úpravy hygienické...'!Oblast_tisku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LAPTOP-1HLEIMOC\marek</dc:creator>
  <cp:lastModifiedBy>A:</cp:lastModifiedBy>
  <dcterms:created xsi:type="dcterms:W3CDTF">2024-03-18T18:14:21Z</dcterms:created>
  <dcterms:modified xsi:type="dcterms:W3CDTF">2024-05-16T17:48:05Z</dcterms:modified>
</cp:coreProperties>
</file>